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Documents\ปพ5164\"/>
    </mc:Choice>
  </mc:AlternateContent>
  <xr:revisionPtr revIDLastSave="0" documentId="13_ncr:1_{9D721C2C-7446-41F5-B54E-317206C85F41}" xr6:coauthVersionLast="47" xr6:coauthVersionMax="47" xr10:uidLastSave="{00000000-0000-0000-0000-000000000000}"/>
  <bookViews>
    <workbookView xWindow="-120" yWindow="-120" windowWidth="29040" windowHeight="15840" tabRatio="887" activeTab="13" xr2:uid="{00000000-000D-0000-FFFF-FFFF00000000}"/>
  </bookViews>
  <sheets>
    <sheet name="ปกห้อง3-1" sheetId="65" r:id="rId1"/>
    <sheet name="ผลการเรียนรู้ " sheetId="88" r:id="rId2"/>
    <sheet name="หน่วยการเรียนรู้" sheetId="89" r:id="rId3"/>
    <sheet name="เวลาเรียน3-1" sheetId="90" r:id="rId4"/>
    <sheet name="Sheet4" sheetId="15" state="hidden" r:id="rId5"/>
    <sheet name="รวมคะแนน3-1" sheetId="68" r:id="rId6"/>
    <sheet name="ใบประกาศผลการเรียน3-1" sheetId="69" r:id="rId7"/>
    <sheet name="คุณลักษณะ3-1" sheetId="70" r:id="rId8"/>
    <sheet name="ปกห้อง3-2" sheetId="71" r:id="rId9"/>
    <sheet name="เวลาเรียน3-2" sheetId="91" r:id="rId10"/>
    <sheet name="รวมคะแนน3-2" sheetId="73" r:id="rId11"/>
    <sheet name="ใบประกาศผลการเรียน3-2" sheetId="74" r:id="rId12"/>
    <sheet name="คุณลักษณะ3-2" sheetId="75" r:id="rId13"/>
    <sheet name="ปกห้อง3-3" sheetId="76" r:id="rId14"/>
    <sheet name="เวลาเรียน3-3" sheetId="92" r:id="rId15"/>
    <sheet name="รวมคะแนน3-3" sheetId="78" r:id="rId16"/>
    <sheet name="ใบประกาศผลการเรียน3-3" sheetId="79" r:id="rId17"/>
    <sheet name="คุณลักษณะ3-3" sheetId="80" r:id="rId18"/>
    <sheet name="ปกห้อง3-4" sheetId="83" r:id="rId19"/>
    <sheet name="เวลาเรียน3-4" sheetId="93" r:id="rId20"/>
    <sheet name="รวมคะแนน3-4" sheetId="85" r:id="rId21"/>
    <sheet name="ใบประกาศผลการเรียน3-4" sheetId="86" r:id="rId22"/>
    <sheet name="คุณลักษณะ3-4" sheetId="87" r:id="rId23"/>
  </sheets>
  <definedNames>
    <definedName name="_xlnm.Print_Area" localSheetId="7">'คุณลักษณะ3-1'!$B$1:$AI$49</definedName>
    <definedName name="_xlnm.Print_Area" localSheetId="12">'คุณลักษณะ3-2'!$A$1:$AI$55</definedName>
    <definedName name="_xlnm.Print_Area" localSheetId="17">'คุณลักษณะ3-3'!$A$1:$AI$49</definedName>
    <definedName name="_xlnm.Print_Area" localSheetId="22">'คุณลักษณะ3-4'!$A$1:$AI$49</definedName>
    <definedName name="_xlnm.Print_Area" localSheetId="6">'ใบประกาศผลการเรียน3-1'!$A$1:$J$39</definedName>
    <definedName name="_xlnm.Print_Area" localSheetId="11">'ใบประกาศผลการเรียน3-2'!$A$1:$J$39</definedName>
    <definedName name="_xlnm.Print_Area" localSheetId="16">'ใบประกาศผลการเรียน3-3'!$A$1:$J$39</definedName>
    <definedName name="_xlnm.Print_Area" localSheetId="21">'ใบประกาศผลการเรียน3-4'!$A$1:$J$39</definedName>
    <definedName name="_xlnm.Print_Area" localSheetId="0">'ปกห้อง3-1'!$A$1:$R$84</definedName>
    <definedName name="_xlnm.Print_Area" localSheetId="8">'ปกห้อง3-2'!$A$1:$R$84</definedName>
    <definedName name="_xlnm.Print_Area" localSheetId="13">'ปกห้อง3-3'!$A$1:$R$84</definedName>
    <definedName name="_xlnm.Print_Area" localSheetId="18">'ปกห้อง3-4'!$A$1:$R$84</definedName>
    <definedName name="_xlnm.Print_Area" localSheetId="1">'ผลการเรียนรู้ '!$A$1:$L$73</definedName>
    <definedName name="_xlnm.Print_Area" localSheetId="5">'รวมคะแนน3-1'!$A$1:$AA$55</definedName>
    <definedName name="_xlnm.Print_Area" localSheetId="10">'รวมคะแนน3-2'!$A$1:$AA$55</definedName>
    <definedName name="_xlnm.Print_Area" localSheetId="15">'รวมคะแนน3-3'!$A$1:$AA$55</definedName>
    <definedName name="_xlnm.Print_Area" localSheetId="20">'รวมคะแนน3-4'!$A$1:$AA$55</definedName>
    <definedName name="_xlnm.Print_Area" localSheetId="3">'เวลาเรียน3-1'!$A$1:$CW$40</definedName>
    <definedName name="_xlnm.Print_Area" localSheetId="9">'เวลาเรียน3-2'!$A$1:$CW$40</definedName>
    <definedName name="_xlnm.Print_Area" localSheetId="14">'เวลาเรียน3-3'!$A$1:$CW$40</definedName>
    <definedName name="_xlnm.Print_Area" localSheetId="19">'เวลาเรียน3-4'!$A$1:$CW$40</definedName>
    <definedName name="_xlnm.Print_Area" localSheetId="2">หน่วยการเรียนรู้!$A$1:$L$74</definedName>
  </definedNames>
  <calcPr calcId="181029"/>
</workbook>
</file>

<file path=xl/calcChain.xml><?xml version="1.0" encoding="utf-8"?>
<calcChain xmlns="http://schemas.openxmlformats.org/spreadsheetml/2006/main">
  <c r="C26" i="80" l="1"/>
  <c r="S26" i="80"/>
  <c r="V26" i="80" s="1"/>
  <c r="Z26" i="80"/>
  <c r="AA26" i="80"/>
  <c r="AB26" i="80"/>
  <c r="AC26" i="80"/>
  <c r="O26" i="80" s="1"/>
  <c r="AG26" i="80"/>
  <c r="C26" i="79"/>
  <c r="D26" i="79"/>
  <c r="C28" i="78"/>
  <c r="V28" i="78"/>
  <c r="Y28" i="78" s="1"/>
  <c r="C27" i="70"/>
  <c r="O27" i="70"/>
  <c r="S27" i="70"/>
  <c r="U27" i="70" s="1"/>
  <c r="T27" i="70"/>
  <c r="V27" i="70"/>
  <c r="W27" i="70"/>
  <c r="Z27" i="70"/>
  <c r="AA27" i="70"/>
  <c r="AB27" i="70"/>
  <c r="AC27" i="70"/>
  <c r="L27" i="70" s="1"/>
  <c r="AD27" i="70"/>
  <c r="AG27" i="70"/>
  <c r="AI27" i="70"/>
  <c r="C27" i="69"/>
  <c r="D27" i="69"/>
  <c r="E27" i="69"/>
  <c r="F27" i="69"/>
  <c r="C29" i="68"/>
  <c r="V29" i="68"/>
  <c r="Y29" i="68" s="1"/>
  <c r="Z29" i="68" s="1"/>
  <c r="CL26" i="93"/>
  <c r="CI26" i="93"/>
  <c r="CL26" i="92"/>
  <c r="CI26" i="92" s="1"/>
  <c r="CL27" i="92"/>
  <c r="CI27" i="92" s="1"/>
  <c r="CL28" i="92"/>
  <c r="CL29" i="92"/>
  <c r="CI29" i="92" s="1"/>
  <c r="CL30" i="92"/>
  <c r="CI30" i="92" s="1"/>
  <c r="CL31" i="92"/>
  <c r="CI28" i="92"/>
  <c r="CI31" i="92"/>
  <c r="CI32" i="92"/>
  <c r="CI33" i="92"/>
  <c r="CL26" i="91"/>
  <c r="CI26" i="91"/>
  <c r="CI26" i="90"/>
  <c r="CI27" i="90"/>
  <c r="CI28" i="90"/>
  <c r="CL26" i="90"/>
  <c r="CL27" i="90"/>
  <c r="CL28" i="90"/>
  <c r="C6" i="87"/>
  <c r="C7" i="87"/>
  <c r="C8" i="87"/>
  <c r="C9" i="87"/>
  <c r="C10" i="87"/>
  <c r="C11" i="87"/>
  <c r="C12" i="87"/>
  <c r="C13" i="87"/>
  <c r="C14" i="87"/>
  <c r="C15" i="87"/>
  <c r="C16" i="87"/>
  <c r="C17" i="87"/>
  <c r="C18" i="87"/>
  <c r="C19" i="87"/>
  <c r="C20" i="87"/>
  <c r="C21" i="87"/>
  <c r="C22" i="87"/>
  <c r="C23" i="87"/>
  <c r="C24" i="87"/>
  <c r="C25" i="87"/>
  <c r="C5" i="87"/>
  <c r="C6" i="86"/>
  <c r="D6" i="86"/>
  <c r="C7" i="86"/>
  <c r="D7" i="86"/>
  <c r="C8" i="86"/>
  <c r="D8" i="86"/>
  <c r="C9" i="86"/>
  <c r="D9" i="86"/>
  <c r="C10" i="86"/>
  <c r="D10" i="86"/>
  <c r="C11" i="86"/>
  <c r="D11" i="86"/>
  <c r="C12" i="86"/>
  <c r="D12" i="86"/>
  <c r="C13" i="86"/>
  <c r="D13" i="86"/>
  <c r="C14" i="86"/>
  <c r="D14" i="86"/>
  <c r="C15" i="86"/>
  <c r="D15" i="86"/>
  <c r="C16" i="86"/>
  <c r="D16" i="86"/>
  <c r="C17" i="86"/>
  <c r="D17" i="86"/>
  <c r="C18" i="86"/>
  <c r="D18" i="86"/>
  <c r="C19" i="86"/>
  <c r="D19" i="86"/>
  <c r="C20" i="86"/>
  <c r="D20" i="86"/>
  <c r="C21" i="86"/>
  <c r="D21" i="86"/>
  <c r="C22" i="86"/>
  <c r="D22" i="86"/>
  <c r="C23" i="86"/>
  <c r="D23" i="86"/>
  <c r="C24" i="86"/>
  <c r="D24" i="86"/>
  <c r="C25" i="86"/>
  <c r="D25" i="86"/>
  <c r="D5" i="86"/>
  <c r="C5" i="86"/>
  <c r="C8" i="85"/>
  <c r="C9" i="85"/>
  <c r="C10" i="85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C24" i="85"/>
  <c r="C25" i="85"/>
  <c r="C26" i="85"/>
  <c r="C27" i="85"/>
  <c r="C7" i="85"/>
  <c r="CL25" i="93"/>
  <c r="CI25" i="93" s="1"/>
  <c r="CL24" i="93"/>
  <c r="CI24" i="93" s="1"/>
  <c r="CL23" i="93"/>
  <c r="CI23" i="93" s="1"/>
  <c r="CL22" i="93"/>
  <c r="CI22" i="93" s="1"/>
  <c r="CL21" i="93"/>
  <c r="CI21" i="93" s="1"/>
  <c r="CL20" i="93"/>
  <c r="CI20" i="93" s="1"/>
  <c r="CL19" i="93"/>
  <c r="CI19" i="93" s="1"/>
  <c r="CL18" i="93"/>
  <c r="CI18" i="93" s="1"/>
  <c r="CL17" i="93"/>
  <c r="CI17" i="93" s="1"/>
  <c r="CL16" i="93"/>
  <c r="CI16" i="93" s="1"/>
  <c r="CL15" i="93"/>
  <c r="CI15" i="93" s="1"/>
  <c r="CL14" i="93"/>
  <c r="CI14" i="93" s="1"/>
  <c r="CL13" i="93"/>
  <c r="CI13" i="93" s="1"/>
  <c r="CL12" i="93"/>
  <c r="CI12" i="93" s="1"/>
  <c r="CL11" i="93"/>
  <c r="CI11" i="93" s="1"/>
  <c r="CL10" i="93"/>
  <c r="CI10" i="93" s="1"/>
  <c r="CL9" i="93"/>
  <c r="CI9" i="93" s="1"/>
  <c r="CL8" i="93"/>
  <c r="CI8" i="93" s="1"/>
  <c r="CL7" i="93"/>
  <c r="CI7" i="93" s="1"/>
  <c r="CL6" i="93"/>
  <c r="CI6" i="93" s="1"/>
  <c r="CI5" i="93"/>
  <c r="C6" i="80"/>
  <c r="C10" i="80"/>
  <c r="C14" i="80"/>
  <c r="C18" i="80"/>
  <c r="C22" i="80"/>
  <c r="C5" i="80"/>
  <c r="D6" i="79"/>
  <c r="D7" i="79"/>
  <c r="D8" i="79"/>
  <c r="D9" i="79"/>
  <c r="D10" i="79"/>
  <c r="D11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D24" i="79"/>
  <c r="D25" i="79"/>
  <c r="D5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C24" i="79"/>
  <c r="C25" i="79"/>
  <c r="C5" i="79"/>
  <c r="C8" i="78"/>
  <c r="C9" i="78"/>
  <c r="C7" i="80" s="1"/>
  <c r="C10" i="78"/>
  <c r="C8" i="80" s="1"/>
  <c r="C11" i="78"/>
  <c r="C9" i="80" s="1"/>
  <c r="C12" i="78"/>
  <c r="C13" i="78"/>
  <c r="C11" i="80" s="1"/>
  <c r="C14" i="78"/>
  <c r="C12" i="80" s="1"/>
  <c r="C15" i="78"/>
  <c r="C13" i="80" s="1"/>
  <c r="C16" i="78"/>
  <c r="C17" i="78"/>
  <c r="C15" i="80" s="1"/>
  <c r="C18" i="78"/>
  <c r="C16" i="80" s="1"/>
  <c r="C19" i="78"/>
  <c r="C17" i="80" s="1"/>
  <c r="C20" i="78"/>
  <c r="C21" i="78"/>
  <c r="C19" i="80" s="1"/>
  <c r="C22" i="78"/>
  <c r="C20" i="80" s="1"/>
  <c r="C23" i="78"/>
  <c r="C21" i="80" s="1"/>
  <c r="C24" i="78"/>
  <c r="C25" i="78"/>
  <c r="C23" i="80" s="1"/>
  <c r="C26" i="78"/>
  <c r="C24" i="80" s="1"/>
  <c r="C27" i="78"/>
  <c r="C25" i="80" s="1"/>
  <c r="C7" i="78"/>
  <c r="CL40" i="92"/>
  <c r="CI40" i="92" s="1"/>
  <c r="CL39" i="92"/>
  <c r="CI39" i="92" s="1"/>
  <c r="CL38" i="92"/>
  <c r="CI38" i="92" s="1"/>
  <c r="CL37" i="92"/>
  <c r="CI37" i="92" s="1"/>
  <c r="CL36" i="92"/>
  <c r="CI36" i="92" s="1"/>
  <c r="CL35" i="92"/>
  <c r="CI35" i="92" s="1"/>
  <c r="CL34" i="92"/>
  <c r="CI34" i="92" s="1"/>
  <c r="CL33" i="92"/>
  <c r="CL32" i="92"/>
  <c r="CL25" i="92"/>
  <c r="CI25" i="92" s="1"/>
  <c r="CL24" i="92"/>
  <c r="CI24" i="92" s="1"/>
  <c r="CL23" i="92"/>
  <c r="CI23" i="92" s="1"/>
  <c r="CL22" i="92"/>
  <c r="CI22" i="92" s="1"/>
  <c r="CL21" i="92"/>
  <c r="CI21" i="92" s="1"/>
  <c r="CL20" i="92"/>
  <c r="CI20" i="92" s="1"/>
  <c r="CL19" i="92"/>
  <c r="CI19" i="92" s="1"/>
  <c r="CL18" i="92"/>
  <c r="CI18" i="92" s="1"/>
  <c r="CL17" i="92"/>
  <c r="CI17" i="92" s="1"/>
  <c r="CL16" i="92"/>
  <c r="CI16" i="92" s="1"/>
  <c r="CL15" i="92"/>
  <c r="CI15" i="92" s="1"/>
  <c r="CL14" i="92"/>
  <c r="CI14" i="92" s="1"/>
  <c r="CL13" i="92"/>
  <c r="CI13" i="92" s="1"/>
  <c r="CL12" i="92"/>
  <c r="CI12" i="92" s="1"/>
  <c r="CL11" i="92"/>
  <c r="CI11" i="92" s="1"/>
  <c r="CL10" i="92"/>
  <c r="CI10" i="92" s="1"/>
  <c r="CL9" i="92"/>
  <c r="CI9" i="92" s="1"/>
  <c r="CL8" i="92"/>
  <c r="CI8" i="92" s="1"/>
  <c r="CL7" i="92"/>
  <c r="CI7" i="92" s="1"/>
  <c r="CL6" i="92"/>
  <c r="CI6" i="92" s="1"/>
  <c r="CI5" i="92"/>
  <c r="C6" i="75"/>
  <c r="C7" i="75"/>
  <c r="C8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5" i="75"/>
  <c r="C6" i="74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24" i="74"/>
  <c r="C25" i="74"/>
  <c r="C5" i="74"/>
  <c r="C8" i="73"/>
  <c r="C9" i="73"/>
  <c r="C10" i="73"/>
  <c r="C11" i="73"/>
  <c r="C12" i="73"/>
  <c r="C13" i="73"/>
  <c r="C14" i="73"/>
  <c r="C15" i="73"/>
  <c r="C16" i="73"/>
  <c r="C17" i="73"/>
  <c r="C18" i="73"/>
  <c r="C19" i="73"/>
  <c r="C20" i="73"/>
  <c r="C21" i="73"/>
  <c r="C22" i="73"/>
  <c r="C23" i="73"/>
  <c r="C24" i="73"/>
  <c r="C25" i="73"/>
  <c r="C26" i="73"/>
  <c r="C27" i="73"/>
  <c r="C7" i="73"/>
  <c r="CL25" i="91"/>
  <c r="CI25" i="91" s="1"/>
  <c r="CL24" i="91"/>
  <c r="CI24" i="91" s="1"/>
  <c r="CL23" i="91"/>
  <c r="CI23" i="91" s="1"/>
  <c r="CL22" i="91"/>
  <c r="CI22" i="91" s="1"/>
  <c r="CL21" i="91"/>
  <c r="CI21" i="91" s="1"/>
  <c r="CL20" i="91"/>
  <c r="CI20" i="91" s="1"/>
  <c r="CL19" i="91"/>
  <c r="CI19" i="91" s="1"/>
  <c r="CL18" i="91"/>
  <c r="CI18" i="91" s="1"/>
  <c r="CL17" i="91"/>
  <c r="CI17" i="91" s="1"/>
  <c r="CL16" i="91"/>
  <c r="CI16" i="91" s="1"/>
  <c r="CL15" i="91"/>
  <c r="CI15" i="91" s="1"/>
  <c r="CL14" i="91"/>
  <c r="CI14" i="91" s="1"/>
  <c r="CL13" i="91"/>
  <c r="CI13" i="91" s="1"/>
  <c r="CL12" i="91"/>
  <c r="CI12" i="91" s="1"/>
  <c r="CL11" i="91"/>
  <c r="CI11" i="91" s="1"/>
  <c r="CL10" i="91"/>
  <c r="CI10" i="91" s="1"/>
  <c r="CL9" i="91"/>
  <c r="CI9" i="91" s="1"/>
  <c r="CL8" i="91"/>
  <c r="CI8" i="91" s="1"/>
  <c r="CL7" i="91"/>
  <c r="CI7" i="91" s="1"/>
  <c r="CL6" i="91"/>
  <c r="CI6" i="91" s="1"/>
  <c r="CI5" i="91"/>
  <c r="C6" i="70"/>
  <c r="C7" i="70"/>
  <c r="C8" i="70"/>
  <c r="C9" i="70"/>
  <c r="C10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5" i="70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C6" i="69"/>
  <c r="C7" i="69"/>
  <c r="C8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D5" i="69"/>
  <c r="C5" i="69"/>
  <c r="C8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7" i="68"/>
  <c r="CL25" i="90"/>
  <c r="CI25" i="90" s="1"/>
  <c r="CL24" i="90"/>
  <c r="CI24" i="90"/>
  <c r="CL23" i="90"/>
  <c r="CI23" i="90" s="1"/>
  <c r="CL22" i="90"/>
  <c r="CI22" i="90" s="1"/>
  <c r="CL21" i="90"/>
  <c r="CI21" i="90" s="1"/>
  <c r="CL20" i="90"/>
  <c r="CI20" i="90" s="1"/>
  <c r="CL19" i="90"/>
  <c r="CI19" i="90" s="1"/>
  <c r="CL18" i="90"/>
  <c r="CI18" i="90"/>
  <c r="CL17" i="90"/>
  <c r="CI17" i="90" s="1"/>
  <c r="CL16" i="90"/>
  <c r="CI16" i="90"/>
  <c r="CL15" i="90"/>
  <c r="CI15" i="90" s="1"/>
  <c r="CL14" i="90"/>
  <c r="CI14" i="90"/>
  <c r="CL13" i="90"/>
  <c r="CI13" i="90" s="1"/>
  <c r="CL12" i="90"/>
  <c r="CI12" i="90" s="1"/>
  <c r="CL11" i="90"/>
  <c r="CI11" i="90" s="1"/>
  <c r="CL10" i="90"/>
  <c r="CI10" i="90"/>
  <c r="CL9" i="90"/>
  <c r="CI9" i="90" s="1"/>
  <c r="CL8" i="90"/>
  <c r="CI8" i="90"/>
  <c r="CL7" i="90"/>
  <c r="CI7" i="90" s="1"/>
  <c r="CL6" i="90"/>
  <c r="CI6" i="90"/>
  <c r="CI5" i="90"/>
  <c r="W26" i="80" l="1"/>
  <c r="U26" i="80"/>
  <c r="AE26" i="80"/>
  <c r="N26" i="80"/>
  <c r="AI26" i="80"/>
  <c r="AD26" i="80"/>
  <c r="T26" i="80"/>
  <c r="M26" i="80"/>
  <c r="L26" i="80"/>
  <c r="AF26" i="80"/>
  <c r="E26" i="79"/>
  <c r="Z28" i="78"/>
  <c r="F26" i="79" s="1"/>
  <c r="AF27" i="70"/>
  <c r="N27" i="70"/>
  <c r="AG39" i="87"/>
  <c r="AF39" i="87"/>
  <c r="AG38" i="87"/>
  <c r="AF38" i="87"/>
  <c r="AG37" i="87"/>
  <c r="AF37" i="87"/>
  <c r="AC25" i="87"/>
  <c r="AG25" i="87" s="1"/>
  <c r="AB25" i="87"/>
  <c r="AA25" i="87"/>
  <c r="Z25" i="87"/>
  <c r="S25" i="87"/>
  <c r="O25" i="87"/>
  <c r="AC24" i="87"/>
  <c r="AB24" i="87"/>
  <c r="AA24" i="87"/>
  <c r="Z24" i="87"/>
  <c r="S24" i="87"/>
  <c r="AI24" i="87" s="1"/>
  <c r="AC23" i="87"/>
  <c r="AG23" i="87" s="1"/>
  <c r="AB23" i="87"/>
  <c r="AA23" i="87"/>
  <c r="Z23" i="87"/>
  <c r="S23" i="87"/>
  <c r="W23" i="87" s="1"/>
  <c r="AD22" i="87"/>
  <c r="AC22" i="87"/>
  <c r="AG22" i="87" s="1"/>
  <c r="AB22" i="87"/>
  <c r="AA22" i="87"/>
  <c r="Z22" i="87"/>
  <c r="S22" i="87"/>
  <c r="O22" i="87"/>
  <c r="N22" i="87"/>
  <c r="M22" i="87"/>
  <c r="L22" i="87"/>
  <c r="AC21" i="87"/>
  <c r="AE21" i="87" s="1"/>
  <c r="AB21" i="87"/>
  <c r="AA21" i="87"/>
  <c r="Z21" i="87"/>
  <c r="S21" i="87"/>
  <c r="AC20" i="87"/>
  <c r="AB20" i="87"/>
  <c r="AA20" i="87"/>
  <c r="Z20" i="87"/>
  <c r="S20" i="87"/>
  <c r="AI20" i="87" s="1"/>
  <c r="AC19" i="87"/>
  <c r="AG19" i="87" s="1"/>
  <c r="AB19" i="87"/>
  <c r="AA19" i="87"/>
  <c r="Z19" i="87"/>
  <c r="S19" i="87"/>
  <c r="W19" i="87" s="1"/>
  <c r="AC18" i="87"/>
  <c r="AG18" i="87" s="1"/>
  <c r="AB18" i="87"/>
  <c r="AA18" i="87"/>
  <c r="Z18" i="87"/>
  <c r="T18" i="87"/>
  <c r="S18" i="87"/>
  <c r="W18" i="87" s="1"/>
  <c r="O18" i="87"/>
  <c r="AC17" i="87"/>
  <c r="AB17" i="87"/>
  <c r="AA17" i="87"/>
  <c r="Z17" i="87"/>
  <c r="S17" i="87"/>
  <c r="U17" i="87" s="1"/>
  <c r="AC16" i="87"/>
  <c r="AB16" i="87"/>
  <c r="AA16" i="87"/>
  <c r="Z16" i="87"/>
  <c r="S16" i="87"/>
  <c r="AI16" i="87" s="1"/>
  <c r="AC15" i="87"/>
  <c r="AG15" i="87" s="1"/>
  <c r="AB15" i="87"/>
  <c r="AA15" i="87"/>
  <c r="Z15" i="87"/>
  <c r="S15" i="87"/>
  <c r="O15" i="87"/>
  <c r="AC14" i="87"/>
  <c r="AG14" i="87" s="1"/>
  <c r="AB14" i="87"/>
  <c r="AA14" i="87"/>
  <c r="Z14" i="87"/>
  <c r="N14" i="87" s="1"/>
  <c r="U14" i="87"/>
  <c r="S14" i="87"/>
  <c r="W14" i="87" s="1"/>
  <c r="O14" i="87"/>
  <c r="AC13" i="87"/>
  <c r="AB13" i="87"/>
  <c r="AA13" i="87"/>
  <c r="M13" i="87" s="1"/>
  <c r="Z13" i="87"/>
  <c r="S13" i="87"/>
  <c r="U13" i="87" s="1"/>
  <c r="AC12" i="87"/>
  <c r="AB12" i="87"/>
  <c r="AA12" i="87"/>
  <c r="Z12" i="87"/>
  <c r="S12" i="87"/>
  <c r="AI12" i="87" s="1"/>
  <c r="AC11" i="87"/>
  <c r="AG11" i="87" s="1"/>
  <c r="AB11" i="87"/>
  <c r="AA11" i="87"/>
  <c r="Z11" i="87"/>
  <c r="V11" i="87"/>
  <c r="S11" i="87"/>
  <c r="W11" i="87" s="1"/>
  <c r="AC10" i="87"/>
  <c r="AG10" i="87" s="1"/>
  <c r="AB10" i="87"/>
  <c r="AA10" i="87"/>
  <c r="Z10" i="87"/>
  <c r="S10" i="87"/>
  <c r="W10" i="87" s="1"/>
  <c r="AC9" i="87"/>
  <c r="AB9" i="87"/>
  <c r="AA9" i="87"/>
  <c r="Z9" i="87"/>
  <c r="S9" i="87"/>
  <c r="U9" i="87" s="1"/>
  <c r="AC8" i="87"/>
  <c r="AB8" i="87"/>
  <c r="AA8" i="87"/>
  <c r="Z8" i="87"/>
  <c r="S8" i="87"/>
  <c r="AI8" i="87" s="1"/>
  <c r="AC7" i="87"/>
  <c r="AG7" i="87" s="1"/>
  <c r="AB7" i="87"/>
  <c r="AA7" i="87"/>
  <c r="Z7" i="87"/>
  <c r="S7" i="87"/>
  <c r="W7" i="87" s="1"/>
  <c r="L7" i="87"/>
  <c r="AC6" i="87"/>
  <c r="AG6" i="87" s="1"/>
  <c r="AB6" i="87"/>
  <c r="AA6" i="87"/>
  <c r="Z6" i="87"/>
  <c r="S6" i="87"/>
  <c r="T6" i="87" s="1"/>
  <c r="AC5" i="87"/>
  <c r="AB5" i="87"/>
  <c r="AA5" i="87"/>
  <c r="Z5" i="87"/>
  <c r="S5" i="87"/>
  <c r="U5" i="87" s="1"/>
  <c r="V27" i="85"/>
  <c r="Y27" i="85" s="1"/>
  <c r="V26" i="85"/>
  <c r="Y26" i="85" s="1"/>
  <c r="Z26" i="85" s="1"/>
  <c r="F24" i="86" s="1"/>
  <c r="V25" i="85"/>
  <c r="Y25" i="85" s="1"/>
  <c r="Z25" i="85" s="1"/>
  <c r="F23" i="86" s="1"/>
  <c r="V24" i="85"/>
  <c r="Y24" i="85" s="1"/>
  <c r="Z24" i="85" s="1"/>
  <c r="F22" i="86" s="1"/>
  <c r="V23" i="85"/>
  <c r="Y23" i="85" s="1"/>
  <c r="V22" i="85"/>
  <c r="Y22" i="85" s="1"/>
  <c r="V21" i="85"/>
  <c r="Y21" i="85" s="1"/>
  <c r="Z21" i="85" s="1"/>
  <c r="F19" i="86" s="1"/>
  <c r="V20" i="85"/>
  <c r="Y20" i="85" s="1"/>
  <c r="Z20" i="85" s="1"/>
  <c r="F18" i="86" s="1"/>
  <c r="V19" i="85"/>
  <c r="Y19" i="85" s="1"/>
  <c r="V18" i="85"/>
  <c r="Y18" i="85" s="1"/>
  <c r="V17" i="85"/>
  <c r="Y17" i="85" s="1"/>
  <c r="Z17" i="85" s="1"/>
  <c r="F15" i="86" s="1"/>
  <c r="V16" i="85"/>
  <c r="Y16" i="85" s="1"/>
  <c r="Z16" i="85" s="1"/>
  <c r="F14" i="86" s="1"/>
  <c r="V15" i="85"/>
  <c r="Y15" i="85" s="1"/>
  <c r="V14" i="85"/>
  <c r="Y14" i="85" s="1"/>
  <c r="V13" i="85"/>
  <c r="Y13" i="85" s="1"/>
  <c r="Z13" i="85" s="1"/>
  <c r="F11" i="86" s="1"/>
  <c r="V12" i="85"/>
  <c r="Y12" i="85" s="1"/>
  <c r="Z12" i="85" s="1"/>
  <c r="F10" i="86" s="1"/>
  <c r="V11" i="85"/>
  <c r="Y11" i="85" s="1"/>
  <c r="V10" i="85"/>
  <c r="Y10" i="85" s="1"/>
  <c r="V9" i="85"/>
  <c r="Y9" i="85" s="1"/>
  <c r="Z9" i="85" s="1"/>
  <c r="F7" i="86" s="1"/>
  <c r="V8" i="85"/>
  <c r="Y8" i="85" s="1"/>
  <c r="Z8" i="85" s="1"/>
  <c r="F6" i="86" s="1"/>
  <c r="V7" i="85"/>
  <c r="Y7" i="85" s="1"/>
  <c r="V6" i="85"/>
  <c r="Y6" i="85" s="1"/>
  <c r="AF22" i="87" l="1"/>
  <c r="L6" i="87"/>
  <c r="AF14" i="87"/>
  <c r="L20" i="87"/>
  <c r="M6" i="87"/>
  <c r="V7" i="87"/>
  <c r="V14" i="87"/>
  <c r="O19" i="87"/>
  <c r="M5" i="87"/>
  <c r="N7" i="87"/>
  <c r="AD8" i="87"/>
  <c r="V10" i="87"/>
  <c r="AE15" i="87"/>
  <c r="O23" i="87"/>
  <c r="AD6" i="87"/>
  <c r="L12" i="87"/>
  <c r="L15" i="87"/>
  <c r="T17" i="87"/>
  <c r="L24" i="87"/>
  <c r="AD25" i="87"/>
  <c r="O6" i="87"/>
  <c r="AE6" i="87"/>
  <c r="U7" i="87"/>
  <c r="O10" i="87"/>
  <c r="U11" i="87"/>
  <c r="L11" i="87"/>
  <c r="T14" i="87"/>
  <c r="AI17" i="87"/>
  <c r="U18" i="87"/>
  <c r="AE22" i="87"/>
  <c r="AF25" i="87"/>
  <c r="E18" i="86"/>
  <c r="E14" i="86"/>
  <c r="E10" i="86"/>
  <c r="E22" i="86"/>
  <c r="E6" i="86"/>
  <c r="W6" i="87"/>
  <c r="AI6" i="87"/>
  <c r="V6" i="87"/>
  <c r="U6" i="87"/>
  <c r="AD16" i="87"/>
  <c r="L16" i="87"/>
  <c r="U21" i="87"/>
  <c r="AI21" i="87"/>
  <c r="T21" i="87"/>
  <c r="AD17" i="87"/>
  <c r="M17" i="87"/>
  <c r="Z10" i="85"/>
  <c r="F8" i="86" s="1"/>
  <c r="E8" i="86"/>
  <c r="Z14" i="85"/>
  <c r="F12" i="86" s="1"/>
  <c r="E12" i="86"/>
  <c r="Z18" i="85"/>
  <c r="F16" i="86" s="1"/>
  <c r="E16" i="86"/>
  <c r="Z22" i="85"/>
  <c r="F20" i="86" s="1"/>
  <c r="E20" i="86"/>
  <c r="AE18" i="87"/>
  <c r="N18" i="87"/>
  <c r="W22" i="87"/>
  <c r="AI22" i="87"/>
  <c r="V22" i="87"/>
  <c r="U22" i="87"/>
  <c r="T22" i="87"/>
  <c r="W15" i="87"/>
  <c r="V15" i="87"/>
  <c r="U15" i="87"/>
  <c r="Z7" i="85"/>
  <c r="F5" i="86" s="1"/>
  <c r="E5" i="86"/>
  <c r="Z11" i="85"/>
  <c r="F9" i="86" s="1"/>
  <c r="E9" i="86"/>
  <c r="Z15" i="85"/>
  <c r="F13" i="86" s="1"/>
  <c r="E13" i="86"/>
  <c r="Z19" i="85"/>
  <c r="F17" i="86" s="1"/>
  <c r="E17" i="86"/>
  <c r="Z23" i="85"/>
  <c r="F21" i="86" s="1"/>
  <c r="E21" i="86"/>
  <c r="Z27" i="85"/>
  <c r="F25" i="86" s="1"/>
  <c r="E25" i="86"/>
  <c r="AI25" i="87"/>
  <c r="V25" i="87"/>
  <c r="U25" i="87"/>
  <c r="T25" i="87"/>
  <c r="AD10" i="87"/>
  <c r="AI10" i="87"/>
  <c r="AF18" i="87"/>
  <c r="AE19" i="87"/>
  <c r="AD20" i="87"/>
  <c r="AE23" i="87"/>
  <c r="AD24" i="87"/>
  <c r="N6" i="87"/>
  <c r="AF6" i="87"/>
  <c r="O7" i="87"/>
  <c r="AE7" i="87"/>
  <c r="T9" i="87"/>
  <c r="AE9" i="87"/>
  <c r="T10" i="87"/>
  <c r="AE10" i="87"/>
  <c r="O11" i="87"/>
  <c r="T13" i="87"/>
  <c r="AE13" i="87"/>
  <c r="AD14" i="87"/>
  <c r="AI14" i="87"/>
  <c r="V18" i="87"/>
  <c r="U19" i="87"/>
  <c r="L19" i="87"/>
  <c r="L21" i="87"/>
  <c r="AD21" i="87"/>
  <c r="U23" i="87"/>
  <c r="L23" i="87"/>
  <c r="N25" i="87"/>
  <c r="AE5" i="87"/>
  <c r="AF7" i="87"/>
  <c r="M9" i="87"/>
  <c r="AI9" i="87"/>
  <c r="U10" i="87"/>
  <c r="AF10" i="87"/>
  <c r="AE11" i="87"/>
  <c r="AD12" i="87"/>
  <c r="AD13" i="87"/>
  <c r="AI13" i="87"/>
  <c r="AE14" i="87"/>
  <c r="AE17" i="87"/>
  <c r="AD18" i="87"/>
  <c r="AI18" i="87"/>
  <c r="V19" i="87"/>
  <c r="M21" i="87"/>
  <c r="V23" i="87"/>
  <c r="E23" i="86"/>
  <c r="E19" i="86"/>
  <c r="E15" i="86"/>
  <c r="E11" i="86"/>
  <c r="E7" i="86"/>
  <c r="E24" i="86"/>
  <c r="L8" i="87"/>
  <c r="W8" i="87"/>
  <c r="O5" i="87"/>
  <c r="V5" i="87"/>
  <c r="AF5" i="87"/>
  <c r="M7" i="87"/>
  <c r="T7" i="87"/>
  <c r="AD7" i="87"/>
  <c r="AI7" i="87"/>
  <c r="N8" i="87"/>
  <c r="U8" i="87"/>
  <c r="AE8" i="87"/>
  <c r="O9" i="87"/>
  <c r="V9" i="87"/>
  <c r="AF9" i="87"/>
  <c r="L10" i="87"/>
  <c r="M11" i="87"/>
  <c r="T11" i="87"/>
  <c r="AD11" i="87"/>
  <c r="AI11" i="87"/>
  <c r="N12" i="87"/>
  <c r="U12" i="87"/>
  <c r="AE12" i="87"/>
  <c r="O13" i="87"/>
  <c r="V13" i="87"/>
  <c r="AF13" i="87"/>
  <c r="L14" i="87"/>
  <c r="M15" i="87"/>
  <c r="T15" i="87"/>
  <c r="AD15" i="87"/>
  <c r="AI15" i="87"/>
  <c r="N16" i="87"/>
  <c r="U16" i="87"/>
  <c r="AE16" i="87"/>
  <c r="O17" i="87"/>
  <c r="V17" i="87"/>
  <c r="AF17" i="87"/>
  <c r="L18" i="87"/>
  <c r="M19" i="87"/>
  <c r="T19" i="87"/>
  <c r="AD19" i="87"/>
  <c r="AI19" i="87"/>
  <c r="N20" i="87"/>
  <c r="U20" i="87"/>
  <c r="AE20" i="87"/>
  <c r="O21" i="87"/>
  <c r="V21" i="87"/>
  <c r="AF21" i="87"/>
  <c r="M23" i="87"/>
  <c r="T23" i="87"/>
  <c r="AD23" i="87"/>
  <c r="AI23" i="87"/>
  <c r="N24" i="87"/>
  <c r="U24" i="87"/>
  <c r="AE24" i="87"/>
  <c r="W25" i="87"/>
  <c r="L5" i="87"/>
  <c r="W5" i="87"/>
  <c r="AG5" i="87"/>
  <c r="O8" i="87"/>
  <c r="V8" i="87"/>
  <c r="AF8" i="87"/>
  <c r="L9" i="87"/>
  <c r="W9" i="87"/>
  <c r="AG9" i="87"/>
  <c r="M10" i="87"/>
  <c r="N11" i="87"/>
  <c r="O12" i="87"/>
  <c r="V12" i="87"/>
  <c r="AF12" i="87"/>
  <c r="L13" i="87"/>
  <c r="W13" i="87"/>
  <c r="AG13" i="87"/>
  <c r="M14" i="87"/>
  <c r="N15" i="87"/>
  <c r="O16" i="87"/>
  <c r="V16" i="87"/>
  <c r="AF16" i="87"/>
  <c r="L17" i="87"/>
  <c r="W17" i="87"/>
  <c r="AG17" i="87"/>
  <c r="M18" i="87"/>
  <c r="N19" i="87"/>
  <c r="O20" i="87"/>
  <c r="V20" i="87"/>
  <c r="AF20" i="87"/>
  <c r="W21" i="87"/>
  <c r="AG21" i="87"/>
  <c r="N23" i="87"/>
  <c r="O24" i="87"/>
  <c r="V24" i="87"/>
  <c r="AF24" i="87"/>
  <c r="L25" i="87"/>
  <c r="T5" i="87"/>
  <c r="AD9" i="87"/>
  <c r="N10" i="87"/>
  <c r="AF11" i="87"/>
  <c r="W12" i="87"/>
  <c r="AG12" i="87"/>
  <c r="AF15" i="87"/>
  <c r="W16" i="87"/>
  <c r="AG16" i="87"/>
  <c r="AF19" i="87"/>
  <c r="W20" i="87"/>
  <c r="AG20" i="87"/>
  <c r="AF23" i="87"/>
  <c r="W24" i="87"/>
  <c r="AG24" i="87"/>
  <c r="AD5" i="87"/>
  <c r="AI5" i="87"/>
  <c r="AG8" i="87"/>
  <c r="N5" i="87"/>
  <c r="M8" i="87"/>
  <c r="T8" i="87"/>
  <c r="N9" i="87"/>
  <c r="M12" i="87"/>
  <c r="T12" i="87"/>
  <c r="N13" i="87"/>
  <c r="M16" i="87"/>
  <c r="T16" i="87"/>
  <c r="N17" i="87"/>
  <c r="M20" i="87"/>
  <c r="T20" i="87"/>
  <c r="N21" i="87"/>
  <c r="M24" i="87"/>
  <c r="T24" i="87"/>
  <c r="AG35" i="80"/>
  <c r="AC25" i="80"/>
  <c r="AB25" i="80"/>
  <c r="AA25" i="80"/>
  <c r="Z25" i="80"/>
  <c r="S25" i="80"/>
  <c r="W25" i="80" s="1"/>
  <c r="AC24" i="80"/>
  <c r="AG24" i="80" s="1"/>
  <c r="AB24" i="80"/>
  <c r="AA24" i="80"/>
  <c r="Z24" i="80"/>
  <c r="S24" i="80"/>
  <c r="W24" i="80" s="1"/>
  <c r="AC23" i="80"/>
  <c r="AG23" i="80" s="1"/>
  <c r="AB23" i="80"/>
  <c r="AA23" i="80"/>
  <c r="Z23" i="80"/>
  <c r="W23" i="80"/>
  <c r="U23" i="80"/>
  <c r="S23" i="80"/>
  <c r="V23" i="80" s="1"/>
  <c r="AC22" i="80"/>
  <c r="AF22" i="80" s="1"/>
  <c r="AB22" i="80"/>
  <c r="AA22" i="80"/>
  <c r="Z22" i="80"/>
  <c r="S22" i="80"/>
  <c r="U22" i="80" s="1"/>
  <c r="M22" i="80"/>
  <c r="AC21" i="80"/>
  <c r="AE21" i="80" s="1"/>
  <c r="AB21" i="80"/>
  <c r="AA21" i="80"/>
  <c r="Z21" i="80"/>
  <c r="V21" i="80"/>
  <c r="U21" i="80"/>
  <c r="S21" i="80"/>
  <c r="W21" i="80" s="1"/>
  <c r="AC20" i="80"/>
  <c r="AG20" i="80" s="1"/>
  <c r="AB20" i="80"/>
  <c r="AA20" i="80"/>
  <c r="Z20" i="80"/>
  <c r="S20" i="80"/>
  <c r="W20" i="80" s="1"/>
  <c r="AC19" i="80"/>
  <c r="AG19" i="80" s="1"/>
  <c r="AB19" i="80"/>
  <c r="AA19" i="80"/>
  <c r="Z19" i="80"/>
  <c r="S19" i="80"/>
  <c r="V19" i="80" s="1"/>
  <c r="AG18" i="80"/>
  <c r="AC18" i="80"/>
  <c r="O18" i="80" s="1"/>
  <c r="AB18" i="80"/>
  <c r="AA18" i="80"/>
  <c r="Z18" i="80"/>
  <c r="S18" i="80"/>
  <c r="U18" i="80" s="1"/>
  <c r="AC17" i="80"/>
  <c r="O17" i="80" s="1"/>
  <c r="AB17" i="80"/>
  <c r="AA17" i="80"/>
  <c r="Z17" i="80"/>
  <c r="S17" i="80"/>
  <c r="W17" i="80" s="1"/>
  <c r="AC16" i="80"/>
  <c r="AG16" i="80" s="1"/>
  <c r="AB16" i="80"/>
  <c r="AA16" i="80"/>
  <c r="Z16" i="80"/>
  <c r="S16" i="80"/>
  <c r="W16" i="80" s="1"/>
  <c r="AC15" i="80"/>
  <c r="AB15" i="80"/>
  <c r="AA15" i="80"/>
  <c r="Z15" i="80"/>
  <c r="S15" i="80"/>
  <c r="AI15" i="80" s="1"/>
  <c r="O15" i="80"/>
  <c r="AC14" i="80"/>
  <c r="AG14" i="80" s="1"/>
  <c r="AB14" i="80"/>
  <c r="AA14" i="80"/>
  <c r="Z14" i="80"/>
  <c r="V14" i="80"/>
  <c r="S14" i="80"/>
  <c r="W14" i="80" s="1"/>
  <c r="AC13" i="80"/>
  <c r="AG13" i="80" s="1"/>
  <c r="AB13" i="80"/>
  <c r="AA13" i="80"/>
  <c r="Z13" i="80"/>
  <c r="S13" i="80"/>
  <c r="W13" i="80" s="1"/>
  <c r="AC12" i="80"/>
  <c r="L12" i="80" s="1"/>
  <c r="AB12" i="80"/>
  <c r="AA12" i="80"/>
  <c r="Z12" i="80"/>
  <c r="S12" i="80"/>
  <c r="U12" i="80" s="1"/>
  <c r="AC11" i="80"/>
  <c r="AB11" i="80"/>
  <c r="AA11" i="80"/>
  <c r="Z11" i="80"/>
  <c r="S11" i="80"/>
  <c r="AI11" i="80" s="1"/>
  <c r="AC10" i="80"/>
  <c r="AG10" i="80" s="1"/>
  <c r="AB10" i="80"/>
  <c r="L10" i="80" s="1"/>
  <c r="AA10" i="80"/>
  <c r="Z10" i="80"/>
  <c r="S10" i="80"/>
  <c r="W10" i="80" s="1"/>
  <c r="AC9" i="80"/>
  <c r="AG9" i="80" s="1"/>
  <c r="AB9" i="80"/>
  <c r="AA9" i="80"/>
  <c r="Z9" i="80"/>
  <c r="S9" i="80"/>
  <c r="W9" i="80" s="1"/>
  <c r="O9" i="80"/>
  <c r="AC8" i="80"/>
  <c r="AB8" i="80"/>
  <c r="AA8" i="80"/>
  <c r="Z8" i="80"/>
  <c r="S8" i="80"/>
  <c r="AI8" i="80" s="1"/>
  <c r="AC7" i="80"/>
  <c r="AD7" i="80" s="1"/>
  <c r="AB7" i="80"/>
  <c r="AA7" i="80"/>
  <c r="Z7" i="80"/>
  <c r="S7" i="80"/>
  <c r="AI7" i="80" s="1"/>
  <c r="AC6" i="80"/>
  <c r="AG6" i="80" s="1"/>
  <c r="AB6" i="80"/>
  <c r="AA6" i="80"/>
  <c r="Z6" i="80"/>
  <c r="V6" i="80"/>
  <c r="U6" i="80"/>
  <c r="S6" i="80"/>
  <c r="W6" i="80" s="1"/>
  <c r="AC5" i="80"/>
  <c r="AG5" i="80" s="1"/>
  <c r="AB5" i="80"/>
  <c r="AA5" i="80"/>
  <c r="AE5" i="80" s="1"/>
  <c r="Z5" i="80"/>
  <c r="S5" i="80"/>
  <c r="W5" i="80" s="1"/>
  <c r="O5" i="80"/>
  <c r="V27" i="78"/>
  <c r="Y27" i="78" s="1"/>
  <c r="V26" i="78"/>
  <c r="Y26" i="78" s="1"/>
  <c r="V25" i="78"/>
  <c r="Y25" i="78" s="1"/>
  <c r="V24" i="78"/>
  <c r="Y24" i="78" s="1"/>
  <c r="V23" i="78"/>
  <c r="Y23" i="78" s="1"/>
  <c r="V22" i="78"/>
  <c r="Y22" i="78" s="1"/>
  <c r="V21" i="78"/>
  <c r="Y21" i="78" s="1"/>
  <c r="V20" i="78"/>
  <c r="Y20" i="78" s="1"/>
  <c r="V19" i="78"/>
  <c r="Y19" i="78" s="1"/>
  <c r="V18" i="78"/>
  <c r="Y18" i="78" s="1"/>
  <c r="V17" i="78"/>
  <c r="Y17" i="78" s="1"/>
  <c r="V16" i="78"/>
  <c r="Y16" i="78" s="1"/>
  <c r="V15" i="78"/>
  <c r="Y15" i="78" s="1"/>
  <c r="V14" i="78"/>
  <c r="Y14" i="78" s="1"/>
  <c r="V13" i="78"/>
  <c r="Y13" i="78" s="1"/>
  <c r="V12" i="78"/>
  <c r="Y12" i="78" s="1"/>
  <c r="V11" i="78"/>
  <c r="Y11" i="78" s="1"/>
  <c r="V10" i="78"/>
  <c r="Y10" i="78" s="1"/>
  <c r="V9" i="78"/>
  <c r="Y9" i="78" s="1"/>
  <c r="V8" i="78"/>
  <c r="Y8" i="78" s="1"/>
  <c r="V7" i="78"/>
  <c r="Y7" i="78" s="1"/>
  <c r="V6" i="78"/>
  <c r="Y6" i="78" s="1"/>
  <c r="AG25" i="75"/>
  <c r="AC25" i="75"/>
  <c r="AB25" i="75"/>
  <c r="AA25" i="75"/>
  <c r="Z25" i="75"/>
  <c r="S25" i="75"/>
  <c r="W25" i="75" s="1"/>
  <c r="AC24" i="75"/>
  <c r="AG24" i="75" s="1"/>
  <c r="AB24" i="75"/>
  <c r="AA24" i="75"/>
  <c r="Z24" i="75"/>
  <c r="U24" i="75"/>
  <c r="T24" i="75"/>
  <c r="S24" i="75"/>
  <c r="W24" i="75" s="1"/>
  <c r="O24" i="75"/>
  <c r="AC23" i="75"/>
  <c r="AB23" i="75"/>
  <c r="L23" i="75" s="1"/>
  <c r="AA23" i="75"/>
  <c r="Z23" i="75"/>
  <c r="S23" i="75"/>
  <c r="AI23" i="75" s="1"/>
  <c r="AF22" i="75"/>
  <c r="AC22" i="75"/>
  <c r="M22" i="75" s="1"/>
  <c r="AB22" i="75"/>
  <c r="AA22" i="75"/>
  <c r="Z22" i="75"/>
  <c r="S22" i="75"/>
  <c r="W22" i="75" s="1"/>
  <c r="O22" i="75"/>
  <c r="AC21" i="75"/>
  <c r="AG21" i="75" s="1"/>
  <c r="AB21" i="75"/>
  <c r="AA21" i="75"/>
  <c r="Z21" i="75"/>
  <c r="W21" i="75"/>
  <c r="V21" i="75"/>
  <c r="S21" i="75"/>
  <c r="U21" i="75" s="1"/>
  <c r="AC20" i="75"/>
  <c r="AG20" i="75" s="1"/>
  <c r="AB20" i="75"/>
  <c r="AA20" i="75"/>
  <c r="Z20" i="75"/>
  <c r="S20" i="75"/>
  <c r="W20" i="75" s="1"/>
  <c r="O20" i="75"/>
  <c r="AC19" i="75"/>
  <c r="AG19" i="75" s="1"/>
  <c r="AB19" i="75"/>
  <c r="AA19" i="75"/>
  <c r="Z19" i="75"/>
  <c r="W19" i="75"/>
  <c r="S19" i="75"/>
  <c r="V19" i="75" s="1"/>
  <c r="AI18" i="75"/>
  <c r="AC18" i="75"/>
  <c r="AG18" i="75" s="1"/>
  <c r="AB18" i="75"/>
  <c r="AA18" i="75"/>
  <c r="Z18" i="75"/>
  <c r="W18" i="75"/>
  <c r="S18" i="75"/>
  <c r="U18" i="75" s="1"/>
  <c r="AG17" i="75"/>
  <c r="AC17" i="75"/>
  <c r="AB17" i="75"/>
  <c r="AA17" i="75"/>
  <c r="Z17" i="75"/>
  <c r="S17" i="75"/>
  <c r="W17" i="75" s="1"/>
  <c r="O17" i="75"/>
  <c r="AC16" i="75"/>
  <c r="AG16" i="75" s="1"/>
  <c r="AB16" i="75"/>
  <c r="AA16" i="75"/>
  <c r="Z16" i="75"/>
  <c r="S16" i="75"/>
  <c r="W16" i="75" s="1"/>
  <c r="AC15" i="75"/>
  <c r="AB15" i="75"/>
  <c r="AA15" i="75"/>
  <c r="Z15" i="75"/>
  <c r="S15" i="75"/>
  <c r="W15" i="75" s="1"/>
  <c r="AC14" i="75"/>
  <c r="L14" i="75" s="1"/>
  <c r="AB14" i="75"/>
  <c r="AA14" i="75"/>
  <c r="Z14" i="75"/>
  <c r="S14" i="75"/>
  <c r="T14" i="75" s="1"/>
  <c r="AC13" i="75"/>
  <c r="AG13" i="75" s="1"/>
  <c r="AB13" i="75"/>
  <c r="AA13" i="75"/>
  <c r="Z13" i="75"/>
  <c r="S13" i="75"/>
  <c r="W13" i="75" s="1"/>
  <c r="O13" i="75"/>
  <c r="AC12" i="75"/>
  <c r="AG12" i="75" s="1"/>
  <c r="AB12" i="75"/>
  <c r="AA12" i="75"/>
  <c r="Z12" i="75"/>
  <c r="V12" i="75"/>
  <c r="S12" i="75"/>
  <c r="W12" i="75" s="1"/>
  <c r="O12" i="75"/>
  <c r="AC11" i="75"/>
  <c r="AB11" i="75"/>
  <c r="AA11" i="75"/>
  <c r="Z11" i="75"/>
  <c r="L11" i="75" s="1"/>
  <c r="S11" i="75"/>
  <c r="U11" i="75" s="1"/>
  <c r="AC10" i="75"/>
  <c r="AB10" i="75"/>
  <c r="AA10" i="75"/>
  <c r="Z10" i="75"/>
  <c r="S10" i="75"/>
  <c r="AI10" i="75" s="1"/>
  <c r="AC9" i="75"/>
  <c r="AB9" i="75"/>
  <c r="AA9" i="75"/>
  <c r="Z9" i="75"/>
  <c r="S9" i="75"/>
  <c r="AI9" i="75" s="1"/>
  <c r="O9" i="75"/>
  <c r="AC8" i="75"/>
  <c r="AG8" i="75" s="1"/>
  <c r="AB8" i="75"/>
  <c r="AA8" i="75"/>
  <c r="Z8" i="75"/>
  <c r="S8" i="75"/>
  <c r="W8" i="75" s="1"/>
  <c r="O8" i="75"/>
  <c r="AC7" i="75"/>
  <c r="AE7" i="75" s="1"/>
  <c r="AB7" i="75"/>
  <c r="AA7" i="75"/>
  <c r="Z7" i="75"/>
  <c r="S7" i="75"/>
  <c r="T7" i="75" s="1"/>
  <c r="AC6" i="75"/>
  <c r="M6" i="75" s="1"/>
  <c r="AB6" i="75"/>
  <c r="AA6" i="75"/>
  <c r="Z6" i="75"/>
  <c r="S6" i="75"/>
  <c r="T6" i="75" s="1"/>
  <c r="AC5" i="75"/>
  <c r="O5" i="75" s="1"/>
  <c r="AB5" i="75"/>
  <c r="AA5" i="75"/>
  <c r="Z5" i="75"/>
  <c r="U5" i="75"/>
  <c r="S5" i="75"/>
  <c r="W5" i="75" s="1"/>
  <c r="D6" i="74"/>
  <c r="D7" i="74"/>
  <c r="D8" i="74"/>
  <c r="D9" i="74"/>
  <c r="D10" i="74"/>
  <c r="D11" i="74"/>
  <c r="D12" i="74"/>
  <c r="D13" i="74"/>
  <c r="D14" i="74"/>
  <c r="D15" i="74"/>
  <c r="D16" i="74"/>
  <c r="D17" i="74"/>
  <c r="D18" i="74"/>
  <c r="D19" i="74"/>
  <c r="D20" i="74"/>
  <c r="D21" i="74"/>
  <c r="D22" i="74"/>
  <c r="D23" i="74"/>
  <c r="D24" i="74"/>
  <c r="D25" i="74"/>
  <c r="D5" i="74"/>
  <c r="M11" i="75" l="1"/>
  <c r="N17" i="75"/>
  <c r="O18" i="75"/>
  <c r="N21" i="80"/>
  <c r="AE5" i="75"/>
  <c r="V6" i="75"/>
  <c r="U8" i="75"/>
  <c r="AF10" i="75"/>
  <c r="T12" i="75"/>
  <c r="T15" i="75"/>
  <c r="AE15" i="75"/>
  <c r="AD23" i="75"/>
  <c r="V24" i="75"/>
  <c r="L7" i="75"/>
  <c r="U13" i="80"/>
  <c r="U19" i="80"/>
  <c r="W43" i="85"/>
  <c r="AD16" i="75"/>
  <c r="M18" i="80"/>
  <c r="W47" i="85"/>
  <c r="G17" i="83" s="1"/>
  <c r="AF5" i="75"/>
  <c r="V8" i="75"/>
  <c r="AE9" i="75"/>
  <c r="U12" i="75"/>
  <c r="U13" i="75"/>
  <c r="O16" i="75"/>
  <c r="U17" i="75"/>
  <c r="V18" i="75"/>
  <c r="U19" i="75"/>
  <c r="M20" i="75"/>
  <c r="M23" i="75"/>
  <c r="L25" i="75"/>
  <c r="L8" i="80"/>
  <c r="O16" i="80"/>
  <c r="AF16" i="80"/>
  <c r="O20" i="80"/>
  <c r="W51" i="85"/>
  <c r="L17" i="83" s="1"/>
  <c r="L48" i="87"/>
  <c r="B21" i="83" s="1"/>
  <c r="AF5" i="80"/>
  <c r="U10" i="80"/>
  <c r="O13" i="80"/>
  <c r="N14" i="80"/>
  <c r="AI18" i="80"/>
  <c r="AF20" i="80"/>
  <c r="O21" i="80"/>
  <c r="N5" i="80"/>
  <c r="U5" i="80"/>
  <c r="L7" i="80"/>
  <c r="AF7" i="80"/>
  <c r="T18" i="80"/>
  <c r="L18" i="80"/>
  <c r="AI19" i="80"/>
  <c r="U20" i="80"/>
  <c r="AG21" i="80"/>
  <c r="W22" i="80"/>
  <c r="M23" i="80"/>
  <c r="V25" i="80"/>
  <c r="T5" i="80"/>
  <c r="V7" i="80"/>
  <c r="O14" i="80"/>
  <c r="L19" i="80"/>
  <c r="T20" i="80"/>
  <c r="AF21" i="80"/>
  <c r="V22" i="80"/>
  <c r="L24" i="80"/>
  <c r="O7" i="80"/>
  <c r="N9" i="80"/>
  <c r="O10" i="80"/>
  <c r="V11" i="80"/>
  <c r="AD11" i="80"/>
  <c r="T13" i="80"/>
  <c r="AF13" i="80"/>
  <c r="U14" i="80"/>
  <c r="V15" i="80"/>
  <c r="V18" i="80"/>
  <c r="T19" i="80"/>
  <c r="L21" i="80"/>
  <c r="O24" i="80"/>
  <c r="AI16" i="75"/>
  <c r="Z13" i="78"/>
  <c r="F11" i="79" s="1"/>
  <c r="E11" i="79"/>
  <c r="Z25" i="78"/>
  <c r="F23" i="79" s="1"/>
  <c r="E23" i="79"/>
  <c r="N13" i="80"/>
  <c r="V5" i="75"/>
  <c r="AD5" i="75"/>
  <c r="AF6" i="75"/>
  <c r="AD8" i="75"/>
  <c r="AI8" i="75"/>
  <c r="U9" i="75"/>
  <c r="AD12" i="75"/>
  <c r="AI12" i="75"/>
  <c r="V13" i="75"/>
  <c r="AD15" i="75"/>
  <c r="AI15" i="75"/>
  <c r="T16" i="75"/>
  <c r="AE16" i="75"/>
  <c r="V17" i="75"/>
  <c r="AF17" i="75"/>
  <c r="N19" i="75"/>
  <c r="AI19" i="75"/>
  <c r="T20" i="75"/>
  <c r="AE20" i="75"/>
  <c r="O21" i="75"/>
  <c r="AI24" i="75"/>
  <c r="L22" i="75"/>
  <c r="L18" i="75"/>
  <c r="L10" i="75"/>
  <c r="L6" i="75"/>
  <c r="Z10" i="78"/>
  <c r="F8" i="79" s="1"/>
  <c r="E8" i="79"/>
  <c r="Z14" i="78"/>
  <c r="F12" i="79" s="1"/>
  <c r="E12" i="79"/>
  <c r="Z18" i="78"/>
  <c r="F16" i="79" s="1"/>
  <c r="E16" i="79"/>
  <c r="Z22" i="78"/>
  <c r="F20" i="79" s="1"/>
  <c r="E20" i="79"/>
  <c r="Z26" i="78"/>
  <c r="F24" i="79" s="1"/>
  <c r="E24" i="79"/>
  <c r="V5" i="80"/>
  <c r="O6" i="80"/>
  <c r="AE6" i="80"/>
  <c r="AE8" i="80"/>
  <c r="T9" i="80"/>
  <c r="AE9" i="80"/>
  <c r="N10" i="80"/>
  <c r="V10" i="80"/>
  <c r="V13" i="80"/>
  <c r="AE14" i="80"/>
  <c r="L15" i="80"/>
  <c r="AE17" i="80"/>
  <c r="W18" i="80"/>
  <c r="AD18" i="80"/>
  <c r="W19" i="80"/>
  <c r="AD19" i="80"/>
  <c r="V20" i="80"/>
  <c r="O22" i="80"/>
  <c r="AG22" i="80"/>
  <c r="AI23" i="80"/>
  <c r="T24" i="80"/>
  <c r="AE24" i="80"/>
  <c r="W44" i="85"/>
  <c r="W45" i="85"/>
  <c r="W46" i="85"/>
  <c r="Z17" i="78"/>
  <c r="F15" i="79" s="1"/>
  <c r="E15" i="79"/>
  <c r="N6" i="80"/>
  <c r="AI9" i="80"/>
  <c r="O6" i="75"/>
  <c r="T8" i="75"/>
  <c r="AE8" i="75"/>
  <c r="N9" i="75"/>
  <c r="V9" i="75"/>
  <c r="AD9" i="75"/>
  <c r="T11" i="75"/>
  <c r="N11" i="75"/>
  <c r="AE12" i="75"/>
  <c r="M14" i="75"/>
  <c r="N16" i="75"/>
  <c r="U16" i="75"/>
  <c r="AF16" i="75"/>
  <c r="AE17" i="75"/>
  <c r="N20" i="75"/>
  <c r="U20" i="75"/>
  <c r="AF20" i="75"/>
  <c r="W23" i="75"/>
  <c r="N24" i="75"/>
  <c r="O25" i="75"/>
  <c r="L21" i="75"/>
  <c r="L17" i="75"/>
  <c r="L13" i="75"/>
  <c r="L9" i="75"/>
  <c r="Z7" i="78"/>
  <c r="F5" i="79" s="1"/>
  <c r="E5" i="79"/>
  <c r="Z11" i="78"/>
  <c r="F9" i="79" s="1"/>
  <c r="E9" i="79"/>
  <c r="Z15" i="78"/>
  <c r="F13" i="79" s="1"/>
  <c r="E13" i="79"/>
  <c r="Z19" i="78"/>
  <c r="F17" i="79" s="1"/>
  <c r="E17" i="79"/>
  <c r="Z23" i="78"/>
  <c r="F21" i="79" s="1"/>
  <c r="E21" i="79"/>
  <c r="Z27" i="78"/>
  <c r="F25" i="79" s="1"/>
  <c r="E25" i="79"/>
  <c r="AD5" i="80"/>
  <c r="AI5" i="80"/>
  <c r="AF6" i="80"/>
  <c r="M9" i="80"/>
  <c r="U9" i="80"/>
  <c r="AF9" i="80"/>
  <c r="O11" i="80"/>
  <c r="AE12" i="80"/>
  <c r="AD13" i="80"/>
  <c r="AI13" i="80"/>
  <c r="L14" i="80"/>
  <c r="AD15" i="80"/>
  <c r="M16" i="80"/>
  <c r="L17" i="80"/>
  <c r="N17" i="80"/>
  <c r="AG17" i="80"/>
  <c r="AF18" i="80"/>
  <c r="AI20" i="80"/>
  <c r="AI22" i="80"/>
  <c r="N24" i="80"/>
  <c r="U24" i="80"/>
  <c r="AF24" i="80"/>
  <c r="W48" i="85"/>
  <c r="W49" i="85"/>
  <c r="W50" i="85"/>
  <c r="L47" i="87"/>
  <c r="C21" i="83" s="1"/>
  <c r="AI20" i="75"/>
  <c r="L19" i="75"/>
  <c r="L15" i="75"/>
  <c r="Z9" i="78"/>
  <c r="F7" i="79" s="1"/>
  <c r="E7" i="79"/>
  <c r="Z21" i="78"/>
  <c r="F19" i="79" s="1"/>
  <c r="E19" i="79"/>
  <c r="M20" i="80"/>
  <c r="N23" i="80"/>
  <c r="AI24" i="80"/>
  <c r="K17" i="83"/>
  <c r="I14" i="86"/>
  <c r="M8" i="75"/>
  <c r="AF8" i="75"/>
  <c r="AI11" i="75"/>
  <c r="AF12" i="75"/>
  <c r="AE13" i="75"/>
  <c r="V16" i="75"/>
  <c r="V20" i="75"/>
  <c r="M24" i="75"/>
  <c r="L24" i="75"/>
  <c r="L20" i="75"/>
  <c r="L16" i="75"/>
  <c r="L12" i="75"/>
  <c r="L8" i="75"/>
  <c r="Z8" i="78"/>
  <c r="F6" i="79" s="1"/>
  <c r="E6" i="79"/>
  <c r="Z12" i="78"/>
  <c r="F10" i="79" s="1"/>
  <c r="E10" i="79"/>
  <c r="Z16" i="78"/>
  <c r="F14" i="79" s="1"/>
  <c r="E14" i="79"/>
  <c r="Z20" i="78"/>
  <c r="F18" i="79" s="1"/>
  <c r="E18" i="79"/>
  <c r="Z24" i="78"/>
  <c r="F22" i="79" s="1"/>
  <c r="E22" i="79"/>
  <c r="L6" i="80"/>
  <c r="V9" i="80"/>
  <c r="AE10" i="80"/>
  <c r="L11" i="80"/>
  <c r="M13" i="80"/>
  <c r="AE13" i="80"/>
  <c r="L16" i="80"/>
  <c r="N16" i="80"/>
  <c r="N19" i="80"/>
  <c r="N20" i="80"/>
  <c r="AE23" i="80"/>
  <c r="V24" i="80"/>
  <c r="W52" i="85"/>
  <c r="W53" i="85"/>
  <c r="N17" i="83" s="1"/>
  <c r="W54" i="85"/>
  <c r="O17" i="83" s="1"/>
  <c r="L45" i="87"/>
  <c r="F21" i="83" s="1"/>
  <c r="S47" i="87"/>
  <c r="J21" i="83" s="1"/>
  <c r="S45" i="87"/>
  <c r="N21" i="83" s="1"/>
  <c r="S48" i="87"/>
  <c r="H21" i="83" s="1"/>
  <c r="S46" i="87"/>
  <c r="L21" i="83" s="1"/>
  <c r="L46" i="87"/>
  <c r="D21" i="83" s="1"/>
  <c r="AE34" i="80"/>
  <c r="AF35" i="80"/>
  <c r="AE35" i="80"/>
  <c r="U8" i="80"/>
  <c r="L5" i="80"/>
  <c r="M6" i="80"/>
  <c r="T6" i="80"/>
  <c r="AD6" i="80"/>
  <c r="AI6" i="80"/>
  <c r="N7" i="80"/>
  <c r="U7" i="80"/>
  <c r="AE7" i="80"/>
  <c r="O8" i="80"/>
  <c r="V8" i="80"/>
  <c r="AF8" i="80"/>
  <c r="L9" i="80"/>
  <c r="M10" i="80"/>
  <c r="T10" i="80"/>
  <c r="AD10" i="80"/>
  <c r="AI10" i="80"/>
  <c r="N11" i="80"/>
  <c r="U11" i="80"/>
  <c r="AE11" i="80"/>
  <c r="O12" i="80"/>
  <c r="V12" i="80"/>
  <c r="AF12" i="80"/>
  <c r="L13" i="80"/>
  <c r="M14" i="80"/>
  <c r="T14" i="80"/>
  <c r="AD14" i="80"/>
  <c r="AI14" i="80"/>
  <c r="N15" i="80"/>
  <c r="U15" i="80"/>
  <c r="AE15" i="80"/>
  <c r="V16" i="80"/>
  <c r="AI16" i="80"/>
  <c r="AD17" i="80"/>
  <c r="M17" i="80"/>
  <c r="L20" i="80"/>
  <c r="AD20" i="80"/>
  <c r="AI21" i="80"/>
  <c r="T21" i="80"/>
  <c r="L22" i="80"/>
  <c r="T22" i="80"/>
  <c r="L23" i="80"/>
  <c r="T23" i="80"/>
  <c r="M24" i="80"/>
  <c r="T25" i="80"/>
  <c r="U25" i="80"/>
  <c r="AI25" i="80"/>
  <c r="M5" i="80"/>
  <c r="W8" i="80"/>
  <c r="AG8" i="80"/>
  <c r="AD9" i="80"/>
  <c r="AF11" i="80"/>
  <c r="W12" i="80"/>
  <c r="AG12" i="80"/>
  <c r="AF15" i="80"/>
  <c r="AD16" i="80"/>
  <c r="AI17" i="80"/>
  <c r="T17" i="80"/>
  <c r="AE19" i="80"/>
  <c r="AE20" i="80"/>
  <c r="W7" i="80"/>
  <c r="AG7" i="80"/>
  <c r="M8" i="80"/>
  <c r="T8" i="80"/>
  <c r="AD8" i="80"/>
  <c r="AF10" i="80"/>
  <c r="W11" i="80"/>
  <c r="AG11" i="80"/>
  <c r="M12" i="80"/>
  <c r="T12" i="80"/>
  <c r="AD12" i="80"/>
  <c r="AI12" i="80"/>
  <c r="AF14" i="80"/>
  <c r="W15" i="80"/>
  <c r="AG15" i="80"/>
  <c r="T16" i="80"/>
  <c r="AE16" i="80"/>
  <c r="U17" i="80"/>
  <c r="AF17" i="80"/>
  <c r="M19" i="80"/>
  <c r="AE22" i="80"/>
  <c r="N22" i="80"/>
  <c r="AF23" i="80"/>
  <c r="O23" i="80"/>
  <c r="AD25" i="80"/>
  <c r="L25" i="80"/>
  <c r="AF25" i="80"/>
  <c r="N25" i="80"/>
  <c r="M7" i="80"/>
  <c r="T7" i="80"/>
  <c r="N8" i="80"/>
  <c r="M11" i="80"/>
  <c r="T11" i="80"/>
  <c r="N12" i="80"/>
  <c r="M15" i="80"/>
  <c r="T15" i="80"/>
  <c r="U16" i="80"/>
  <c r="V17" i="80"/>
  <c r="AE18" i="80"/>
  <c r="N18" i="80"/>
  <c r="AF19" i="80"/>
  <c r="O19" i="80"/>
  <c r="AD21" i="80"/>
  <c r="M21" i="80"/>
  <c r="AD22" i="80"/>
  <c r="AD23" i="80"/>
  <c r="AD24" i="80"/>
  <c r="O25" i="80"/>
  <c r="AG25" i="80"/>
  <c r="AF34" i="80"/>
  <c r="AG34" i="80"/>
  <c r="W49" i="78"/>
  <c r="N5" i="75"/>
  <c r="W6" i="75"/>
  <c r="AD7" i="75"/>
  <c r="AI7" i="75"/>
  <c r="N8" i="75"/>
  <c r="W10" i="75"/>
  <c r="AG10" i="75"/>
  <c r="AD11" i="75"/>
  <c r="N12" i="75"/>
  <c r="AF13" i="75"/>
  <c r="AG14" i="75"/>
  <c r="M15" i="75"/>
  <c r="L5" i="75"/>
  <c r="AG5" i="75"/>
  <c r="AD6" i="75"/>
  <c r="AI6" i="75"/>
  <c r="N7" i="75"/>
  <c r="U7" i="75"/>
  <c r="W9" i="75"/>
  <c r="AG9" i="75"/>
  <c r="M10" i="75"/>
  <c r="T10" i="75"/>
  <c r="AD10" i="75"/>
  <c r="AE11" i="75"/>
  <c r="AD14" i="75"/>
  <c r="AI14" i="75"/>
  <c r="N15" i="75"/>
  <c r="U15" i="75"/>
  <c r="M5" i="75"/>
  <c r="T5" i="75"/>
  <c r="AI5" i="75"/>
  <c r="N6" i="75"/>
  <c r="U6" i="75"/>
  <c r="AE6" i="75"/>
  <c r="O7" i="75"/>
  <c r="V7" i="75"/>
  <c r="AF7" i="75"/>
  <c r="M9" i="75"/>
  <c r="T9" i="75"/>
  <c r="N10" i="75"/>
  <c r="U10" i="75"/>
  <c r="AE10" i="75"/>
  <c r="O11" i="75"/>
  <c r="V11" i="75"/>
  <c r="AF11" i="75"/>
  <c r="M13" i="75"/>
  <c r="T13" i="75"/>
  <c r="AD13" i="75"/>
  <c r="AI13" i="75"/>
  <c r="N14" i="75"/>
  <c r="U14" i="75"/>
  <c r="AE14" i="75"/>
  <c r="O15" i="75"/>
  <c r="V15" i="75"/>
  <c r="AF15" i="75"/>
  <c r="AI17" i="75"/>
  <c r="T17" i="75"/>
  <c r="T18" i="75"/>
  <c r="AF18" i="75"/>
  <c r="T19" i="75"/>
  <c r="AE19" i="75"/>
  <c r="AF21" i="75"/>
  <c r="V22" i="75"/>
  <c r="T23" i="75"/>
  <c r="AD25" i="75"/>
  <c r="AF25" i="75"/>
  <c r="N25" i="75"/>
  <c r="AG7" i="75"/>
  <c r="O10" i="75"/>
  <c r="V10" i="75"/>
  <c r="W11" i="75"/>
  <c r="AG11" i="75"/>
  <c r="M12" i="75"/>
  <c r="N13" i="75"/>
  <c r="O14" i="75"/>
  <c r="V14" i="75"/>
  <c r="AF14" i="75"/>
  <c r="AG15" i="75"/>
  <c r="M16" i="75"/>
  <c r="M18" i="75"/>
  <c r="M19" i="75"/>
  <c r="N21" i="75"/>
  <c r="AD22" i="75"/>
  <c r="AE22" i="75"/>
  <c r="N22" i="75"/>
  <c r="AE23" i="75"/>
  <c r="N23" i="75"/>
  <c r="AF23" i="75"/>
  <c r="O23" i="75"/>
  <c r="AD24" i="75"/>
  <c r="M7" i="75"/>
  <c r="W14" i="75"/>
  <c r="AE18" i="75"/>
  <c r="N18" i="75"/>
  <c r="AF19" i="75"/>
  <c r="O19" i="75"/>
  <c r="AD21" i="75"/>
  <c r="M21" i="75"/>
  <c r="AI22" i="75"/>
  <c r="U22" i="75"/>
  <c r="AE24" i="75"/>
  <c r="T25" i="75"/>
  <c r="U25" i="75"/>
  <c r="AI25" i="75"/>
  <c r="W7" i="75"/>
  <c r="AG6" i="75"/>
  <c r="AF9" i="75"/>
  <c r="AD17" i="75"/>
  <c r="M17" i="75"/>
  <c r="AD18" i="75"/>
  <c r="AD19" i="75"/>
  <c r="AD20" i="75"/>
  <c r="AI21" i="75"/>
  <c r="T21" i="75"/>
  <c r="AE21" i="75"/>
  <c r="T22" i="75"/>
  <c r="AG22" i="75"/>
  <c r="U23" i="75"/>
  <c r="V23" i="75"/>
  <c r="AG23" i="75"/>
  <c r="AF24" i="75"/>
  <c r="V25" i="75"/>
  <c r="V27" i="73"/>
  <c r="Y27" i="73" s="1"/>
  <c r="V26" i="73"/>
  <c r="Y26" i="73" s="1"/>
  <c r="V25" i="73"/>
  <c r="Y25" i="73" s="1"/>
  <c r="V24" i="73"/>
  <c r="Y24" i="73" s="1"/>
  <c r="V23" i="73"/>
  <c r="Y23" i="73" s="1"/>
  <c r="V22" i="73"/>
  <c r="Y22" i="73" s="1"/>
  <c r="V21" i="73"/>
  <c r="Y21" i="73" s="1"/>
  <c r="V20" i="73"/>
  <c r="Y20" i="73" s="1"/>
  <c r="V19" i="73"/>
  <c r="Y19" i="73" s="1"/>
  <c r="V18" i="73"/>
  <c r="Y18" i="73" s="1"/>
  <c r="V17" i="73"/>
  <c r="Y17" i="73" s="1"/>
  <c r="V16" i="73"/>
  <c r="Y16" i="73" s="1"/>
  <c r="V15" i="73"/>
  <c r="Y15" i="73" s="1"/>
  <c r="V14" i="73"/>
  <c r="Y14" i="73" s="1"/>
  <c r="V13" i="73"/>
  <c r="Y13" i="73" s="1"/>
  <c r="V12" i="73"/>
  <c r="Y12" i="73" s="1"/>
  <c r="V11" i="73"/>
  <c r="Y11" i="73" s="1"/>
  <c r="V10" i="73"/>
  <c r="Y10" i="73" s="1"/>
  <c r="V9" i="73"/>
  <c r="Y9" i="73" s="1"/>
  <c r="V8" i="73"/>
  <c r="Y8" i="73" s="1"/>
  <c r="V7" i="73"/>
  <c r="Y7" i="73" s="1"/>
  <c r="V6" i="73"/>
  <c r="Y6" i="73" s="1"/>
  <c r="AC26" i="70"/>
  <c r="AG26" i="70" s="1"/>
  <c r="AB26" i="70"/>
  <c r="AA26" i="70"/>
  <c r="Z26" i="70"/>
  <c r="S26" i="70"/>
  <c r="W26" i="70" s="1"/>
  <c r="O26" i="70"/>
  <c r="AC25" i="70"/>
  <c r="AB25" i="70"/>
  <c r="AA25" i="70"/>
  <c r="Z25" i="70"/>
  <c r="S25" i="70"/>
  <c r="AI25" i="70" s="1"/>
  <c r="AC24" i="70"/>
  <c r="AG24" i="70" s="1"/>
  <c r="AB24" i="70"/>
  <c r="AA24" i="70"/>
  <c r="Z24" i="70"/>
  <c r="S24" i="70"/>
  <c r="W24" i="70" s="1"/>
  <c r="O24" i="70"/>
  <c r="AC23" i="70"/>
  <c r="AG23" i="70" s="1"/>
  <c r="AB23" i="70"/>
  <c r="AA23" i="70"/>
  <c r="Z23" i="70"/>
  <c r="S23" i="70"/>
  <c r="V23" i="70" s="1"/>
  <c r="AC22" i="70"/>
  <c r="AG22" i="70" s="1"/>
  <c r="AB22" i="70"/>
  <c r="AA22" i="70"/>
  <c r="Z22" i="70"/>
  <c r="S22" i="70"/>
  <c r="U22" i="70" s="1"/>
  <c r="AC21" i="70"/>
  <c r="AG21" i="70" s="1"/>
  <c r="AB21" i="70"/>
  <c r="AA21" i="70"/>
  <c r="Z21" i="70"/>
  <c r="S21" i="70"/>
  <c r="AC20" i="70"/>
  <c r="AG20" i="70" s="1"/>
  <c r="AB20" i="70"/>
  <c r="AA20" i="70"/>
  <c r="N20" i="70" s="1"/>
  <c r="Z20" i="70"/>
  <c r="S20" i="70"/>
  <c r="W20" i="70" s="1"/>
  <c r="O20" i="70"/>
  <c r="AC19" i="70"/>
  <c r="AG19" i="70" s="1"/>
  <c r="AB19" i="70"/>
  <c r="AA19" i="70"/>
  <c r="Z19" i="70"/>
  <c r="S19" i="70"/>
  <c r="V19" i="70" s="1"/>
  <c r="AC18" i="70"/>
  <c r="AB18" i="70"/>
  <c r="AA18" i="70"/>
  <c r="Z18" i="70"/>
  <c r="S18" i="70"/>
  <c r="AI18" i="70" s="1"/>
  <c r="O18" i="70"/>
  <c r="AC17" i="70"/>
  <c r="AG17" i="70" s="1"/>
  <c r="AB17" i="70"/>
  <c r="AA17" i="70"/>
  <c r="Z17" i="70"/>
  <c r="S17" i="70"/>
  <c r="W17" i="70" s="1"/>
  <c r="O17" i="70"/>
  <c r="AC16" i="70"/>
  <c r="AG16" i="70" s="1"/>
  <c r="AB16" i="70"/>
  <c r="AA16" i="70"/>
  <c r="Z16" i="70"/>
  <c r="S16" i="70"/>
  <c r="W16" i="70" s="1"/>
  <c r="AC15" i="70"/>
  <c r="AG15" i="70" s="1"/>
  <c r="AB15" i="70"/>
  <c r="AA15" i="70"/>
  <c r="Z15" i="70"/>
  <c r="S15" i="70"/>
  <c r="AC14" i="70"/>
  <c r="AB14" i="70"/>
  <c r="AA14" i="70"/>
  <c r="Z14" i="70"/>
  <c r="S14" i="70"/>
  <c r="AI14" i="70" s="1"/>
  <c r="O14" i="70"/>
  <c r="AC13" i="70"/>
  <c r="AG13" i="70" s="1"/>
  <c r="AB13" i="70"/>
  <c r="AA13" i="70"/>
  <c r="Z13" i="70"/>
  <c r="S13" i="70"/>
  <c r="W13" i="70" s="1"/>
  <c r="O13" i="70"/>
  <c r="AC12" i="70"/>
  <c r="AG12" i="70" s="1"/>
  <c r="AB12" i="70"/>
  <c r="AA12" i="70"/>
  <c r="Z12" i="70"/>
  <c r="S12" i="70"/>
  <c r="W12" i="70" s="1"/>
  <c r="AC11" i="70"/>
  <c r="AB11" i="70"/>
  <c r="AA11" i="70"/>
  <c r="Z11" i="70"/>
  <c r="S11" i="70"/>
  <c r="W11" i="70" s="1"/>
  <c r="AC10" i="70"/>
  <c r="AB10" i="70"/>
  <c r="AA10" i="70"/>
  <c r="Z10" i="70"/>
  <c r="S10" i="70"/>
  <c r="AI10" i="70" s="1"/>
  <c r="AC9" i="70"/>
  <c r="AG9" i="70" s="1"/>
  <c r="AB9" i="70"/>
  <c r="AA9" i="70"/>
  <c r="Z9" i="70"/>
  <c r="S9" i="70"/>
  <c r="W9" i="70" s="1"/>
  <c r="AC8" i="70"/>
  <c r="AG8" i="70" s="1"/>
  <c r="AB8" i="70"/>
  <c r="AA8" i="70"/>
  <c r="Z8" i="70"/>
  <c r="S8" i="70"/>
  <c r="W8" i="70" s="1"/>
  <c r="AC7" i="70"/>
  <c r="AG7" i="70" s="1"/>
  <c r="AB7" i="70"/>
  <c r="AA7" i="70"/>
  <c r="Z7" i="70"/>
  <c r="S7" i="70"/>
  <c r="W7" i="70" s="1"/>
  <c r="L7" i="70"/>
  <c r="AC6" i="70"/>
  <c r="AD6" i="70" s="1"/>
  <c r="AB6" i="70"/>
  <c r="AA6" i="70"/>
  <c r="Z6" i="70"/>
  <c r="U6" i="70"/>
  <c r="S6" i="70"/>
  <c r="AI6" i="70" s="1"/>
  <c r="L6" i="70"/>
  <c r="AC5" i="70"/>
  <c r="AG5" i="70" s="1"/>
  <c r="AB5" i="70"/>
  <c r="AA5" i="70"/>
  <c r="Z5" i="70"/>
  <c r="S5" i="70"/>
  <c r="W5" i="70" s="1"/>
  <c r="O5" i="70"/>
  <c r="V28" i="68"/>
  <c r="Y28" i="68" s="1"/>
  <c r="V27" i="68"/>
  <c r="Y27" i="68" s="1"/>
  <c r="V26" i="68"/>
  <c r="Y26" i="68" s="1"/>
  <c r="V25" i="68"/>
  <c r="Y25" i="68" s="1"/>
  <c r="V24" i="68"/>
  <c r="Y24" i="68" s="1"/>
  <c r="V23" i="68"/>
  <c r="Y23" i="68" s="1"/>
  <c r="V22" i="68"/>
  <c r="Y22" i="68" s="1"/>
  <c r="V21" i="68"/>
  <c r="Y21" i="68" s="1"/>
  <c r="V20" i="68"/>
  <c r="Y20" i="68" s="1"/>
  <c r="V19" i="68"/>
  <c r="Y19" i="68" s="1"/>
  <c r="V18" i="68"/>
  <c r="Y18" i="68" s="1"/>
  <c r="V17" i="68"/>
  <c r="Y17" i="68" s="1"/>
  <c r="V16" i="68"/>
  <c r="Y16" i="68" s="1"/>
  <c r="V15" i="68"/>
  <c r="Y15" i="68" s="1"/>
  <c r="V14" i="68"/>
  <c r="Y14" i="68" s="1"/>
  <c r="V13" i="68"/>
  <c r="Y13" i="68" s="1"/>
  <c r="V12" i="68"/>
  <c r="Y12" i="68" s="1"/>
  <c r="V11" i="68"/>
  <c r="Y11" i="68" s="1"/>
  <c r="V10" i="68"/>
  <c r="Y10" i="68" s="1"/>
  <c r="V9" i="68"/>
  <c r="Y9" i="68" s="1"/>
  <c r="V8" i="68"/>
  <c r="Y8" i="68" s="1"/>
  <c r="V7" i="68"/>
  <c r="Y7" i="68" s="1"/>
  <c r="V6" i="68"/>
  <c r="Y6" i="68" s="1"/>
  <c r="I9" i="86" l="1"/>
  <c r="U5" i="70"/>
  <c r="O6" i="70"/>
  <c r="V9" i="70"/>
  <c r="AF13" i="70"/>
  <c r="L23" i="70"/>
  <c r="I15" i="86"/>
  <c r="N6" i="70"/>
  <c r="AE6" i="70"/>
  <c r="V25" i="70"/>
  <c r="W54" i="78"/>
  <c r="V5" i="70"/>
  <c r="W55" i="85"/>
  <c r="W44" i="78"/>
  <c r="O9" i="70"/>
  <c r="AD10" i="70"/>
  <c r="T17" i="70"/>
  <c r="M17" i="70"/>
  <c r="T22" i="70"/>
  <c r="N23" i="70"/>
  <c r="AE24" i="70"/>
  <c r="AI16" i="70"/>
  <c r="U17" i="70"/>
  <c r="L19" i="70"/>
  <c r="T24" i="70"/>
  <c r="AF25" i="70"/>
  <c r="M26" i="70"/>
  <c r="T5" i="70"/>
  <c r="M5" i="70"/>
  <c r="V6" i="70"/>
  <c r="T9" i="70"/>
  <c r="AE10" i="70"/>
  <c r="V17" i="70"/>
  <c r="O19" i="70"/>
  <c r="L20" i="70"/>
  <c r="U24" i="70"/>
  <c r="AI24" i="70"/>
  <c r="Z19" i="68"/>
  <c r="F17" i="69" s="1"/>
  <c r="E17" i="69"/>
  <c r="Z27" i="68"/>
  <c r="F25" i="69" s="1"/>
  <c r="E25" i="69"/>
  <c r="Z12" i="73"/>
  <c r="F10" i="74" s="1"/>
  <c r="E10" i="74"/>
  <c r="Z16" i="68"/>
  <c r="F14" i="69" s="1"/>
  <c r="E14" i="69"/>
  <c r="Z20" i="68"/>
  <c r="F18" i="69" s="1"/>
  <c r="E18" i="69"/>
  <c r="Z24" i="68"/>
  <c r="F22" i="69" s="1"/>
  <c r="E22" i="69"/>
  <c r="Z28" i="68"/>
  <c r="F26" i="69" s="1"/>
  <c r="E26" i="69"/>
  <c r="Z9" i="73"/>
  <c r="F7" i="74" s="1"/>
  <c r="E7" i="74"/>
  <c r="Z13" i="73"/>
  <c r="F11" i="74" s="1"/>
  <c r="E11" i="74"/>
  <c r="Z17" i="73"/>
  <c r="F15" i="74" s="1"/>
  <c r="E15" i="74"/>
  <c r="Z25" i="73"/>
  <c r="F23" i="74" s="1"/>
  <c r="E23" i="74"/>
  <c r="Z8" i="73"/>
  <c r="F6" i="74" s="1"/>
  <c r="E6" i="74"/>
  <c r="Z27" i="73"/>
  <c r="F25" i="74" s="1"/>
  <c r="E25" i="74"/>
  <c r="Z17" i="68"/>
  <c r="F15" i="69" s="1"/>
  <c r="E15" i="69"/>
  <c r="Z21" i="68"/>
  <c r="F19" i="69" s="1"/>
  <c r="E19" i="69"/>
  <c r="Z25" i="68"/>
  <c r="F23" i="69" s="1"/>
  <c r="E23" i="69"/>
  <c r="Z10" i="73"/>
  <c r="F8" i="74" s="1"/>
  <c r="E8" i="74"/>
  <c r="Z14" i="73"/>
  <c r="F12" i="74" s="1"/>
  <c r="E12" i="74"/>
  <c r="Z23" i="73"/>
  <c r="F21" i="74" s="1"/>
  <c r="E21" i="74"/>
  <c r="Z23" i="68"/>
  <c r="F21" i="69" s="1"/>
  <c r="E21" i="69"/>
  <c r="Z19" i="73"/>
  <c r="F17" i="74" s="1"/>
  <c r="E17" i="74"/>
  <c r="Z18" i="68"/>
  <c r="F16" i="69" s="1"/>
  <c r="E16" i="69"/>
  <c r="Z22" i="68"/>
  <c r="F20" i="69" s="1"/>
  <c r="E20" i="69"/>
  <c r="Z26" i="68"/>
  <c r="F24" i="69" s="1"/>
  <c r="E24" i="69"/>
  <c r="Z7" i="73"/>
  <c r="F5" i="74" s="1"/>
  <c r="E5" i="74"/>
  <c r="Z11" i="73"/>
  <c r="F9" i="74" s="1"/>
  <c r="E9" i="74"/>
  <c r="Z15" i="73"/>
  <c r="F13" i="74" s="1"/>
  <c r="E13" i="74"/>
  <c r="Z21" i="73"/>
  <c r="F19" i="74" s="1"/>
  <c r="E19" i="74"/>
  <c r="Z9" i="68"/>
  <c r="F7" i="69" s="1"/>
  <c r="E7" i="69"/>
  <c r="M24" i="70"/>
  <c r="Z24" i="73"/>
  <c r="F22" i="74" s="1"/>
  <c r="E22" i="74"/>
  <c r="T8" i="70"/>
  <c r="AD9" i="70"/>
  <c r="AE9" i="70"/>
  <c r="U10" i="70"/>
  <c r="L11" i="70"/>
  <c r="T12" i="70"/>
  <c r="L15" i="70"/>
  <c r="N17" i="70"/>
  <c r="AF17" i="70"/>
  <c r="AE18" i="70"/>
  <c r="T20" i="70"/>
  <c r="N24" i="70"/>
  <c r="O25" i="70"/>
  <c r="L25" i="70"/>
  <c r="AG25" i="70"/>
  <c r="T26" i="70"/>
  <c r="W48" i="78"/>
  <c r="F17" i="76" s="1"/>
  <c r="W53" i="78"/>
  <c r="N17" i="76" s="1"/>
  <c r="W43" i="78"/>
  <c r="I14" i="79" s="1"/>
  <c r="L46" i="80"/>
  <c r="D21" i="76" s="1"/>
  <c r="J17" i="83"/>
  <c r="I6" i="86"/>
  <c r="Z11" i="68"/>
  <c r="F9" i="69" s="1"/>
  <c r="E9" i="69"/>
  <c r="AI20" i="70"/>
  <c r="AI26" i="70"/>
  <c r="Z18" i="73"/>
  <c r="F16" i="74" s="1"/>
  <c r="E16" i="74"/>
  <c r="Z22" i="73"/>
  <c r="F20" i="74" s="1"/>
  <c r="E20" i="74"/>
  <c r="I17" i="83"/>
  <c r="I7" i="86"/>
  <c r="Z8" i="68"/>
  <c r="F6" i="69" s="1"/>
  <c r="E6" i="69"/>
  <c r="Z10" i="68"/>
  <c r="F8" i="69" s="1"/>
  <c r="E8" i="69"/>
  <c r="Z12" i="68"/>
  <c r="F10" i="69" s="1"/>
  <c r="E10" i="69"/>
  <c r="Z14" i="68"/>
  <c r="F12" i="69" s="1"/>
  <c r="E12" i="69"/>
  <c r="L8" i="70"/>
  <c r="AI8" i="70"/>
  <c r="M9" i="70"/>
  <c r="AI9" i="70"/>
  <c r="V10" i="70"/>
  <c r="AG11" i="70"/>
  <c r="L12" i="70"/>
  <c r="AI12" i="70"/>
  <c r="AF14" i="70"/>
  <c r="U18" i="70"/>
  <c r="N18" i="70"/>
  <c r="U20" i="70"/>
  <c r="AF20" i="70"/>
  <c r="T23" i="70"/>
  <c r="V24" i="70"/>
  <c r="U26" i="70"/>
  <c r="N26" i="70"/>
  <c r="L53" i="75"/>
  <c r="C21" i="71" s="1"/>
  <c r="W52" i="78"/>
  <c r="I16" i="79" s="1"/>
  <c r="W46" i="78"/>
  <c r="H17" i="76" s="1"/>
  <c r="W47" i="78"/>
  <c r="I9" i="79" s="1"/>
  <c r="I16" i="86"/>
  <c r="M17" i="83"/>
  <c r="D17" i="83"/>
  <c r="I12" i="86"/>
  <c r="Z7" i="68"/>
  <c r="E5" i="69"/>
  <c r="Z13" i="68"/>
  <c r="F11" i="69" s="1"/>
  <c r="E11" i="69"/>
  <c r="Z20" i="73"/>
  <c r="F18" i="74" s="1"/>
  <c r="E18" i="74"/>
  <c r="Z26" i="73"/>
  <c r="F24" i="74" s="1"/>
  <c r="E24" i="74"/>
  <c r="F17" i="83"/>
  <c r="I10" i="86"/>
  <c r="Z15" i="68"/>
  <c r="F13" i="69" s="1"/>
  <c r="E13" i="69"/>
  <c r="AI5" i="70"/>
  <c r="AF6" i="70"/>
  <c r="M8" i="70"/>
  <c r="N9" i="70"/>
  <c r="U9" i="70"/>
  <c r="AF9" i="70"/>
  <c r="O10" i="70"/>
  <c r="AF10" i="70"/>
  <c r="M12" i="70"/>
  <c r="N13" i="70"/>
  <c r="M13" i="70"/>
  <c r="AD14" i="70"/>
  <c r="T16" i="70"/>
  <c r="AD17" i="70"/>
  <c r="AI17" i="70"/>
  <c r="V18" i="70"/>
  <c r="AD18" i="70"/>
  <c r="AD19" i="70"/>
  <c r="V20" i="70"/>
  <c r="AE21" i="70"/>
  <c r="AD23" i="70"/>
  <c r="L24" i="70"/>
  <c r="AF24" i="70"/>
  <c r="T25" i="70"/>
  <c r="V26" i="70"/>
  <c r="W45" i="78"/>
  <c r="I17" i="76" s="1"/>
  <c r="W50" i="78"/>
  <c r="I12" i="79" s="1"/>
  <c r="W51" i="78"/>
  <c r="I15" i="79" s="1"/>
  <c r="I11" i="86"/>
  <c r="E17" i="83"/>
  <c r="H17" i="83"/>
  <c r="I8" i="86"/>
  <c r="Z16" i="73"/>
  <c r="F14" i="74" s="1"/>
  <c r="E14" i="74"/>
  <c r="L47" i="80"/>
  <c r="O17" i="76"/>
  <c r="S49" i="87"/>
  <c r="L49" i="87"/>
  <c r="L45" i="80"/>
  <c r="S48" i="80"/>
  <c r="I6" i="79"/>
  <c r="J17" i="76"/>
  <c r="I11" i="79"/>
  <c r="E17" i="76"/>
  <c r="L54" i="75"/>
  <c r="B21" i="71" s="1"/>
  <c r="L52" i="75"/>
  <c r="D21" i="71" s="1"/>
  <c r="L22" i="70"/>
  <c r="AD22" i="70"/>
  <c r="O22" i="70"/>
  <c r="AF22" i="70"/>
  <c r="M22" i="70"/>
  <c r="O21" i="70"/>
  <c r="U14" i="70"/>
  <c r="V14" i="70"/>
  <c r="U13" i="70"/>
  <c r="V13" i="70"/>
  <c r="AI13" i="70"/>
  <c r="S45" i="70" s="1"/>
  <c r="T13" i="70"/>
  <c r="L16" i="70"/>
  <c r="S45" i="80"/>
  <c r="L48" i="80"/>
  <c r="S47" i="80"/>
  <c r="S46" i="80"/>
  <c r="S53" i="75"/>
  <c r="J21" i="71" s="1"/>
  <c r="S51" i="75"/>
  <c r="N21" i="71" s="1"/>
  <c r="S54" i="75"/>
  <c r="H21" i="71" s="1"/>
  <c r="S52" i="75"/>
  <c r="L21" i="71" s="1"/>
  <c r="L51" i="75"/>
  <c r="W51" i="73"/>
  <c r="V15" i="70"/>
  <c r="U15" i="70"/>
  <c r="AI15" i="70"/>
  <c r="T15" i="70"/>
  <c r="N5" i="70"/>
  <c r="AF5" i="70"/>
  <c r="AF7" i="70"/>
  <c r="O7" i="70"/>
  <c r="AE7" i="70"/>
  <c r="N7" i="70"/>
  <c r="AD7" i="70"/>
  <c r="M7" i="70"/>
  <c r="N10" i="70"/>
  <c r="L10" i="70"/>
  <c r="AD12" i="70"/>
  <c r="W15" i="70"/>
  <c r="AF15" i="70"/>
  <c r="O15" i="70"/>
  <c r="AE15" i="70"/>
  <c r="N15" i="70"/>
  <c r="AD15" i="70"/>
  <c r="M15" i="70"/>
  <c r="V7" i="70"/>
  <c r="U7" i="70"/>
  <c r="AI7" i="70"/>
  <c r="T7" i="70"/>
  <c r="V11" i="70"/>
  <c r="U11" i="70"/>
  <c r="AI11" i="70"/>
  <c r="T11" i="70"/>
  <c r="AD13" i="70"/>
  <c r="AE13" i="70"/>
  <c r="AE14" i="70"/>
  <c r="AD5" i="70"/>
  <c r="AE5" i="70"/>
  <c r="AD8" i="70"/>
  <c r="AF11" i="70"/>
  <c r="O11" i="70"/>
  <c r="AE11" i="70"/>
  <c r="N11" i="70"/>
  <c r="AD11" i="70"/>
  <c r="M11" i="70"/>
  <c r="N14" i="70"/>
  <c r="L14" i="70"/>
  <c r="AD16" i="70"/>
  <c r="AE17" i="70"/>
  <c r="AF18" i="70"/>
  <c r="AD20" i="70"/>
  <c r="AI21" i="70"/>
  <c r="T21" i="70"/>
  <c r="AG6" i="70"/>
  <c r="N8" i="70"/>
  <c r="U8" i="70"/>
  <c r="W10" i="70"/>
  <c r="AG10" i="70"/>
  <c r="N12" i="70"/>
  <c r="U12" i="70"/>
  <c r="AE12" i="70"/>
  <c r="W14" i="70"/>
  <c r="AG14" i="70"/>
  <c r="N16" i="70"/>
  <c r="U16" i="70"/>
  <c r="AE16" i="70"/>
  <c r="L18" i="70"/>
  <c r="W18" i="70"/>
  <c r="AG18" i="70"/>
  <c r="M19" i="70"/>
  <c r="T19" i="70"/>
  <c r="AE19" i="70"/>
  <c r="M20" i="70"/>
  <c r="AE20" i="70"/>
  <c r="L21" i="70"/>
  <c r="U21" i="70"/>
  <c r="AF21" i="70"/>
  <c r="V22" i="70"/>
  <c r="M23" i="70"/>
  <c r="U23" i="70"/>
  <c r="L26" i="70"/>
  <c r="AD26" i="70"/>
  <c r="M16" i="70"/>
  <c r="AE23" i="70"/>
  <c r="AD25" i="70"/>
  <c r="W6" i="70"/>
  <c r="AE8" i="70"/>
  <c r="L5" i="70"/>
  <c r="M6" i="70"/>
  <c r="T6" i="70"/>
  <c r="O8" i="70"/>
  <c r="V8" i="70"/>
  <c r="AF8" i="70"/>
  <c r="L9" i="70"/>
  <c r="M10" i="70"/>
  <c r="T10" i="70"/>
  <c r="O12" i="70"/>
  <c r="V12" i="70"/>
  <c r="AF12" i="70"/>
  <c r="L13" i="70"/>
  <c r="M14" i="70"/>
  <c r="T14" i="70"/>
  <c r="O16" i="70"/>
  <c r="V16" i="70"/>
  <c r="AF16" i="70"/>
  <c r="L17" i="70"/>
  <c r="M18" i="70"/>
  <c r="T18" i="70"/>
  <c r="N19" i="70"/>
  <c r="U19" i="70"/>
  <c r="N21" i="70"/>
  <c r="V21" i="70"/>
  <c r="W22" i="70"/>
  <c r="AE22" i="70"/>
  <c r="N22" i="70"/>
  <c r="AI22" i="70"/>
  <c r="W23" i="70"/>
  <c r="AF23" i="70"/>
  <c r="O23" i="70"/>
  <c r="AI23" i="70"/>
  <c r="AE26" i="70"/>
  <c r="AF26" i="70"/>
  <c r="W19" i="70"/>
  <c r="AF19" i="70"/>
  <c r="AI19" i="70"/>
  <c r="W21" i="70"/>
  <c r="AD21" i="70"/>
  <c r="M21" i="70"/>
  <c r="AD24" i="70"/>
  <c r="N25" i="70"/>
  <c r="U25" i="70"/>
  <c r="W25" i="70"/>
  <c r="I10" i="79" l="1"/>
  <c r="M17" i="76"/>
  <c r="W45" i="73"/>
  <c r="W51" i="68"/>
  <c r="I15" i="69" s="1"/>
  <c r="W50" i="73"/>
  <c r="D17" i="71" s="1"/>
  <c r="I7" i="79"/>
  <c r="G17" i="76"/>
  <c r="I8" i="79"/>
  <c r="D17" i="76"/>
  <c r="W54" i="73"/>
  <c r="O17" i="71" s="1"/>
  <c r="W52" i="68"/>
  <c r="W44" i="73"/>
  <c r="W49" i="73"/>
  <c r="E17" i="71" s="1"/>
  <c r="W53" i="68"/>
  <c r="N17" i="65" s="1"/>
  <c r="S46" i="70"/>
  <c r="L21" i="65" s="1"/>
  <c r="W48" i="73"/>
  <c r="I10" i="74" s="1"/>
  <c r="W53" i="73"/>
  <c r="N17" i="71" s="1"/>
  <c r="W43" i="73"/>
  <c r="K17" i="71" s="1"/>
  <c r="W55" i="78"/>
  <c r="K17" i="76"/>
  <c r="L17" i="76"/>
  <c r="W54" i="68"/>
  <c r="O17" i="65" s="1"/>
  <c r="W52" i="73"/>
  <c r="W46" i="73"/>
  <c r="H17" i="71" s="1"/>
  <c r="W47" i="73"/>
  <c r="W49" i="68"/>
  <c r="E17" i="65" s="1"/>
  <c r="W45" i="68"/>
  <c r="I17" i="65" s="1"/>
  <c r="W48" i="68"/>
  <c r="F17" i="65" s="1"/>
  <c r="W44" i="68"/>
  <c r="J17" i="65" s="1"/>
  <c r="W47" i="68"/>
  <c r="G17" i="65" s="1"/>
  <c r="W43" i="68"/>
  <c r="K17" i="65" s="1"/>
  <c r="W50" i="68"/>
  <c r="D17" i="65" s="1"/>
  <c r="W46" i="68"/>
  <c r="H17" i="65" s="1"/>
  <c r="F5" i="69"/>
  <c r="H21" i="76"/>
  <c r="L21" i="76"/>
  <c r="F21" i="76"/>
  <c r="N21" i="76"/>
  <c r="J21" i="76"/>
  <c r="C21" i="76"/>
  <c r="I17" i="79"/>
  <c r="B17" i="83"/>
  <c r="I13" i="86"/>
  <c r="I17" i="86"/>
  <c r="L49" i="80"/>
  <c r="B21" i="76"/>
  <c r="L55" i="75"/>
  <c r="F21" i="71"/>
  <c r="F17" i="71"/>
  <c r="M17" i="71"/>
  <c r="I16" i="74"/>
  <c r="I17" i="71"/>
  <c r="I7" i="74"/>
  <c r="D18" i="71"/>
  <c r="L17" i="71"/>
  <c r="I15" i="74"/>
  <c r="J17" i="71"/>
  <c r="I6" i="74"/>
  <c r="I16" i="69"/>
  <c r="M17" i="65"/>
  <c r="S49" i="80"/>
  <c r="N21" i="65"/>
  <c r="S55" i="75"/>
  <c r="S48" i="70"/>
  <c r="L45" i="70"/>
  <c r="L47" i="70"/>
  <c r="S47" i="70"/>
  <c r="L48" i="70"/>
  <c r="L46" i="70"/>
  <c r="L17" i="65" l="1"/>
  <c r="I10" i="69"/>
  <c r="I12" i="69"/>
  <c r="B17" i="76"/>
  <c r="N18" i="76" s="1"/>
  <c r="W55" i="73"/>
  <c r="I11" i="74"/>
  <c r="I13" i="79"/>
  <c r="I11" i="69"/>
  <c r="I12" i="74"/>
  <c r="I8" i="74"/>
  <c r="I14" i="74"/>
  <c r="I17" i="74" s="1"/>
  <c r="I7" i="69"/>
  <c r="I14" i="69"/>
  <c r="I9" i="69"/>
  <c r="I8" i="69"/>
  <c r="I9" i="74"/>
  <c r="W55" i="68"/>
  <c r="G17" i="71"/>
  <c r="B17" i="71" s="1"/>
  <c r="G18" i="71" s="1"/>
  <c r="I6" i="69"/>
  <c r="I18" i="79"/>
  <c r="I18" i="86"/>
  <c r="O18" i="83"/>
  <c r="D18" i="83"/>
  <c r="J18" i="83"/>
  <c r="M18" i="83"/>
  <c r="I18" i="83"/>
  <c r="K18" i="83"/>
  <c r="F18" i="83"/>
  <c r="G18" i="83"/>
  <c r="H18" i="83"/>
  <c r="N18" i="83"/>
  <c r="E18" i="83"/>
  <c r="L18" i="83"/>
  <c r="B17" i="65"/>
  <c r="I18" i="65" s="1"/>
  <c r="I17" i="69"/>
  <c r="D21" i="65"/>
  <c r="B21" i="65"/>
  <c r="F21" i="65"/>
  <c r="C21" i="65"/>
  <c r="J21" i="65"/>
  <c r="H21" i="65"/>
  <c r="L49" i="70"/>
  <c r="S49" i="70"/>
  <c r="D18" i="76" l="1"/>
  <c r="E18" i="76"/>
  <c r="I18" i="76"/>
  <c r="I13" i="69"/>
  <c r="H18" i="76"/>
  <c r="F18" i="76"/>
  <c r="J18" i="76"/>
  <c r="G18" i="76"/>
  <c r="K18" i="76"/>
  <c r="L18" i="76"/>
  <c r="O18" i="76"/>
  <c r="M18" i="76"/>
  <c r="I13" i="74"/>
  <c r="I18" i="74" s="1"/>
  <c r="L18" i="71"/>
  <c r="F18" i="71"/>
  <c r="O18" i="71"/>
  <c r="N18" i="71"/>
  <c r="E18" i="71"/>
  <c r="H18" i="71"/>
  <c r="K18" i="71"/>
  <c r="J18" i="71"/>
  <c r="M18" i="71"/>
  <c r="I18" i="71"/>
  <c r="G18" i="65"/>
  <c r="J18" i="65"/>
  <c r="K18" i="65"/>
  <c r="L18" i="65"/>
  <c r="M18" i="65"/>
  <c r="D18" i="65"/>
  <c r="H18" i="65"/>
  <c r="E18" i="65"/>
  <c r="O18" i="65"/>
  <c r="F18" i="65"/>
  <c r="N18" i="65"/>
  <c r="I18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<sst xmlns="http://schemas.openxmlformats.org/spreadsheetml/2006/main" count="959" uniqueCount="201">
  <si>
    <t>เลข</t>
  </si>
  <si>
    <t>รวม</t>
  </si>
  <si>
    <t>ที่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</si>
  <si>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</si>
  <si>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</si>
  <si>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</si>
  <si>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</si>
  <si>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</si>
  <si>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</si>
  <si>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</si>
  <si>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</si>
  <si>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</si>
  <si>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</si>
  <si>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</si>
  <si>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</si>
  <si>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</si>
  <si>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</si>
  <si>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</si>
  <si>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</si>
  <si>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</si>
  <si>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</si>
  <si>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</si>
  <si>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</si>
  <si>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</si>
  <si>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</si>
  <si>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</si>
  <si>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</si>
  <si>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</si>
  <si>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</si>
  <si>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</si>
  <si>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</si>
  <si>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</si>
  <si>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</si>
  <si>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</si>
  <si>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</si>
  <si>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</si>
  <si>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</si>
  <si>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</si>
  <si>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</si>
  <si>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</si>
  <si>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</si>
  <si>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</si>
  <si>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</si>
  <si>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</si>
  <si>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</si>
  <si>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</si>
  <si>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</si>
  <si>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</si>
  <si>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</si>
  <si>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</si>
  <si>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</si>
  <si>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</si>
  <si>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</si>
  <si>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</si>
  <si>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</si>
  <si>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</si>
  <si>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</si>
  <si>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</si>
  <si>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</si>
  <si>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</si>
  <si>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</si>
  <si>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</si>
  <si>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</si>
  <si>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</si>
  <si>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</si>
  <si>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</si>
  <si>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</si>
  <si>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</si>
  <si>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</si>
  <si>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</si>
  <si>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</si>
  <si>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</si>
  <si>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</si>
  <si>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</si>
  <si>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</si>
  <si>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</si>
  <si>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</si>
  <si>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</si>
  <si>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</si>
  <si>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นายอิทธิพัทธ์   ธีระวรรณสาร )</t>
  </si>
  <si>
    <t>แบบบันทึกผลการพัฒนาคุณภาพผู้เรียน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</si>
  <si>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</si>
  <si>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</si>
  <si>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</si>
  <si>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</si>
  <si>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</si>
  <si>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</si>
  <si>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</si>
  <si>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</si>
  <si>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พ.ศ.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</si>
  <si>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</si>
  <si>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</si>
  <si>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</si>
  <si>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ลงชื่อ.......................................ครูผู้สอน</t>
  </si>
  <si>
    <t>ประเมินการอ่านคิดวิเคราะห์เขียน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</si>
  <si>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</si>
  <si>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</si>
  <si>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คะแนนคุณลักษณะอันพึงประสงค์และคะแนนอ่านคิดวิเคราะห์และเขียน  </t>
  </si>
  <si>
    <t xml:space="preserve">คะแนนคุณลักษณะอันพึงประสงค์และคะแนนอ่านคิดวิเคราะห์และเขียน </t>
  </si>
  <si>
    <t>ชื่อ  -  สกุล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</si>
  <si>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</si>
  <si>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</si>
  <si>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</si>
  <si>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</si>
  <si>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</si>
  <si>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( นายวิริยะ   ชะนะมา )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</si>
  <si>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</si>
  <si>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</si>
  <si>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</si>
  <si>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</si>
  <si>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2564</t>
    </r>
  </si>
  <si>
    <t>นายธนพล  พุ่มบัว</t>
  </si>
  <si>
    <t>เด็กหญิง สิริราช  สีบุญ</t>
  </si>
  <si>
    <t>เด็กหญิง วริศรา  วงศ์ศรีวิชัย</t>
  </si>
  <si>
    <t>เด็กหญิง รมิตา  สว่างชูแก้ว</t>
  </si>
  <si>
    <t>เด็กชาย วงศกร  ทองมาก</t>
  </si>
  <si>
    <t>เด็กชาย สุรชาติ  เรืองสุวรรณ</t>
  </si>
  <si>
    <t>เด็กหญิง ศศิวิมล  ศรีวิเชียร</t>
  </si>
  <si>
    <t>เด็กหญิง กนกวรรณ  สมหมาย</t>
  </si>
  <si>
    <t>เด็กหญิง ปัญจพร  เจริญใหญ่</t>
  </si>
  <si>
    <t>เด็กชาย ภูดิท  มณฑาทิพย์</t>
  </si>
  <si>
    <t>เด็กชาย ภาคิน  รูปกระต่าย</t>
  </si>
  <si>
    <t>เด็กชาย ปกรณ์  นานา</t>
  </si>
  <si>
    <t>เด็กชายศิรภัทร  แสงศรี</t>
  </si>
  <si>
    <t>เด็กชาย ชรินทร์  อุตมา</t>
  </si>
  <si>
    <t>เด็กหญิง ศิรินภา  จันทร์ภู่</t>
  </si>
  <si>
    <t>เด็กหญิง อินธิรา  ปรีชุม</t>
  </si>
  <si>
    <t>เด็กชาย กรกช  ลางคุลเสน</t>
  </si>
  <si>
    <t>เด็กหญิง ชมพูนุท  จินาวงศ์</t>
  </si>
  <si>
    <t>เด็กหญิง ชลธิชา  อัลอูเซลี</t>
  </si>
  <si>
    <t>เด็กหญิง ณัฐกานต์  ปัญญาใส</t>
  </si>
  <si>
    <t>เด็กชาย อานนท์  ก้อนผา</t>
  </si>
  <si>
    <t>เด็กชาย สัชฌุกร  เช้าวันดี</t>
  </si>
  <si>
    <t>เด็กหญิง เขมิกา  ปานสันเทียะ</t>
  </si>
  <si>
    <t>เด็กหญิง กาญจนา  สารี</t>
  </si>
  <si>
    <t>เด็กหญิง อภิญญา  ทิพย์ภาพันธ์</t>
  </si>
  <si>
    <t>เด็กหญิง กมลชนก  เหลืองอ่อน</t>
  </si>
  <si>
    <t>เด็กชาย ต่อบุญ  อัครทัตตะ</t>
  </si>
  <si>
    <t>เด็กหญิง พัชรี  อินทร์โพธิ์</t>
  </si>
  <si>
    <t>เด็กชาย อินทัช  พุทธบุตร</t>
  </si>
  <si>
    <t>เด็กชาย ทรงพล  กลิ่นชะเอม</t>
  </si>
  <si>
    <t>เด็กหญิง พลอยพร  อินแป้น</t>
  </si>
  <si>
    <t>เด็กหญิง ชาลินี  ชาลีกุล</t>
  </si>
  <si>
    <t>เด็กหญิง อนิชา  ม่วงแก้ว</t>
  </si>
  <si>
    <t>เด็กหญิง ศุภสุตา  ท้วมจันทร์</t>
  </si>
  <si>
    <t>เด็กหญิง ภีรฎา  แสงแดง</t>
  </si>
  <si>
    <t>เด็กหญิง นันท์นภัส  กรีเงิน</t>
  </si>
  <si>
    <t>เด็กชาย รุ่งโรจน์  โคตรเจริญ</t>
  </si>
  <si>
    <t>เด็กชาย ธันวา  สิงห์เกื้อ</t>
  </si>
  <si>
    <t>เด็กชาย พงศกร   มาศศักดา</t>
  </si>
  <si>
    <t>เด็กชาย ปรินทร  ศรีแก้ว</t>
  </si>
  <si>
    <t>เด็กชาย ศรัณย์พงษ์  พรรษา</t>
  </si>
  <si>
    <t>เด็กชาย อลงกรณ์  เครืออ่อน</t>
  </si>
  <si>
    <t>เด็กหญิง กวินธิดา  คำศักดา</t>
  </si>
  <si>
    <t>เด็กหญิง ทิพย์ธิดา  นุชเจริญ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</si>
  <si>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ปีการศึกษา  </t>
    </r>
    <r>
      <rPr>
        <b/>
        <sz val="18"/>
        <rFont val="TH SarabunPSK"/>
        <family val="2"/>
      </rPr>
      <t>2564</t>
    </r>
  </si>
  <si>
    <t>เด็กชาย สุริยัน  กล่ำธัญญา</t>
  </si>
  <si>
    <t>เด็กหญิง ปภัสราภรณ์  โพธิ์เจริญ</t>
  </si>
  <si>
    <t>เด็กชาย ณัฐภัทร  ไพคำนาม</t>
  </si>
  <si>
    <t>เด็กชาย กิตติธัช  อัครศิลป์</t>
  </si>
  <si>
    <t>เด็กชาย กิตติธัช  พันธ์สงฆ์</t>
  </si>
  <si>
    <t>เด็กชาย ภาคภูมิ  รัตนเจริญพรชัย</t>
  </si>
  <si>
    <t>เด็กชาย วาที  บานแย้ม</t>
  </si>
  <si>
    <t>เด็กหญิง พัชรศร  แสงคง</t>
  </si>
  <si>
    <t>เด็กชาย อนัตย์  ศรีสิงห์</t>
  </si>
  <si>
    <t>เด็กชาย ธนบดินทร์  สุขประเสริฐ</t>
  </si>
  <si>
    <t>เด็กชาย บูรพา  เทศดี</t>
  </si>
  <si>
    <t>เด็กชาย ภาณุเมศ  อ่วมประดิษฐ์</t>
  </si>
  <si>
    <t>เด็กชาย ธวัชชัย  ศรีสาคร</t>
  </si>
  <si>
    <t>เด็กหญิง ปัณฑิตา  โมกขา</t>
  </si>
  <si>
    <t>เด็กหญิง จิติมา  ธีระศักดิ์กุลชัย</t>
  </si>
  <si>
    <t>เด็กชาย วงศธร  แหล่งสุข</t>
  </si>
  <si>
    <t>เด็กหญิง อริสา  แก้วสีสม</t>
  </si>
  <si>
    <t>เด็กหญิง ศิวาภัทร  เกิดสมจิตร</t>
  </si>
  <si>
    <t>เด็กชาย วุฒิชัย  จะมะเลิศ</t>
  </si>
  <si>
    <t>เด็กชาย ภัคพล  จินดานุรักษ์</t>
  </si>
  <si>
    <t>เด็กชาย อนุศิษฎ์  ยศสุวรรณาภา</t>
  </si>
  <si>
    <t>เด็กชาย อธิป  ซื่อดี</t>
  </si>
  <si>
    <t>นาย สุพจน์  ชาลีกุล</t>
  </si>
  <si>
    <t>เด็กหญิง พกาวรรณ  แม้นประดิษฐ์</t>
  </si>
  <si>
    <t>เด็กชาย เพชรพนม  เอี่ยมแก้ว</t>
  </si>
  <si>
    <t>เด็กชาย ชนะชัย  ต่างใจ</t>
  </si>
  <si>
    <t>เด็กหญิง นุชนาฎ  ธันวานนท์</t>
  </si>
  <si>
    <t>เด็กชาย ฐปณวัฒน์  กองอ้น</t>
  </si>
  <si>
    <t>เด็กหญิง ปัญญารัตน์  นามกระโทก</t>
  </si>
  <si>
    <t>เด็กหญิง ปอ  เพ็งกระจ่าง</t>
  </si>
  <si>
    <t>เด็กชาย ธีรวุฒิ  ทรวดทรง</t>
  </si>
  <si>
    <t>เด็กชาย ภากร  วงศ์สุข</t>
  </si>
  <si>
    <t>เด็กชาย สุทธิพงศ์  ทรัพย์สกุล</t>
  </si>
  <si>
    <t>เด็กหญิง นิรมล  อินทสร</t>
  </si>
  <si>
    <t>เด็กชาย ธงชัย  บุญมา</t>
  </si>
  <si>
    <t>เด็กชาย อรรถวุฒิ  ชวดจอหอ</t>
  </si>
  <si>
    <t>เด็กชาย อภิเดช  มาศศักดา</t>
  </si>
  <si>
    <t>เด็กหญิง ฐิติพร   อะโน</t>
  </si>
  <si>
    <t>เด็กหญิง สุธินันท์   ราชสำเภา</t>
  </si>
  <si>
    <t>เด็กชาย ศราวุฒิ  ป้องคำสิงห์</t>
  </si>
  <si>
    <t>เด็กหญิง วราภรณ์  เกษมราช</t>
  </si>
  <si>
    <t>เด็กหญิงนภัค  ลักษณะสุต</t>
  </si>
  <si>
    <t>เด็กหญิงกิติลักษณ์  โฉมเฉลา</t>
  </si>
  <si>
    <t>รายวิชา  .....................................  รหัสวิชา ............................   ชั้นมัธยมศึกษาปีที่  2    ภาคเรียนที่   1</t>
  </si>
  <si>
    <t>ชั้นมัธยมศึกษาปีที่  2  ภาคเรียนที่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</si>
</sst>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4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5"/>
      <color theme="1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5"/>
      <name val="TH SarabunPSK"/>
      <family val="2"/>
    </font>
    <font>
      <b/>
      <sz val="15"/>
      <name val="TH Sarabun New"/>
      <family val="2"/>
    </font>
    <font>
      <sz val="11"/>
      <color theme="1"/>
      <name val="Tahoma"/>
      <family val="2"/>
      <scheme val="minor"/>
    </font>
    <font>
      <sz val="9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2" fillId="0" borderId="0"/>
    <xf numFmtId="0" fontId="7" fillId="0" borderId="0"/>
    <xf numFmtId="0" fontId="2" fillId="0" borderId="0"/>
    <xf numFmtId="0" fontId="31" fillId="0" borderId="0"/>
  </cellStyleXfs>
  <cellXfs count="567">
    <xf numFmtId="0" fontId="0" fillId="0" borderId="0" xfId="0"/>
    <xf numFmtId="0" fontId="8" fillId="0" borderId="0" xfId="4" applyFont="1"/>
    <xf numFmtId="0" fontId="9" fillId="0" borderId="55" xfId="4" applyFont="1" applyBorder="1" applyAlignment="1">
      <alignment horizontal="center" vertical="center"/>
    </xf>
    <xf numFmtId="0" fontId="8" fillId="0" borderId="72" xfId="4" applyFont="1" applyBorder="1" applyAlignment="1">
      <alignment horizontal="center" vertical="center"/>
    </xf>
    <xf numFmtId="0" fontId="8" fillId="0" borderId="54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9" fillId="0" borderId="2" xfId="4" applyFont="1" applyBorder="1" applyAlignment="1">
      <alignment horizontal="center" vertical="center"/>
    </xf>
    <xf numFmtId="0" fontId="8" fillId="0" borderId="23" xfId="4" applyFont="1" applyBorder="1" applyAlignment="1">
      <alignment vertical="center"/>
    </xf>
    <xf numFmtId="0" fontId="8" fillId="0" borderId="3" xfId="4" applyFont="1" applyBorder="1" applyAlignment="1">
      <alignment horizontal="center" vertical="center"/>
    </xf>
    <xf numFmtId="0" fontId="8" fillId="0" borderId="3" xfId="4" applyFont="1" applyBorder="1" applyAlignment="1">
      <alignment vertical="center"/>
    </xf>
    <xf numFmtId="0" fontId="8" fillId="0" borderId="64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21" fillId="0" borderId="33" xfId="4" applyFont="1" applyBorder="1" applyAlignment="1">
      <alignment vertical="center" wrapText="1"/>
    </xf>
    <xf numFmtId="0" fontId="21" fillId="0" borderId="33" xfId="4" applyFont="1" applyBorder="1" applyAlignment="1">
      <alignment horizontal="left" vertical="center" wrapText="1"/>
    </xf>
    <xf numFmtId="0" fontId="8" fillId="0" borderId="72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4" fillId="0" borderId="3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25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22" fillId="0" borderId="33" xfId="5" applyFont="1" applyBorder="1" applyAlignment="1">
      <alignment vertical="center" wrapText="1"/>
    </xf>
    <xf numFmtId="0" fontId="9" fillId="0" borderId="0" xfId="4" applyFont="1"/>
    <xf numFmtId="0" fontId="9" fillId="0" borderId="0" xfId="4" applyFont="1" applyAlignment="1"/>
    <xf numFmtId="0" fontId="10" fillId="0" borderId="0" xfId="4" applyFont="1"/>
    <xf numFmtId="0" fontId="29" fillId="0" borderId="0" xfId="4" applyFont="1" applyAlignment="1">
      <alignment horizontal="center"/>
    </xf>
    <xf numFmtId="0" fontId="17" fillId="0" borderId="0" xfId="4" applyFont="1" applyBorder="1" applyAlignment="1"/>
    <xf numFmtId="0" fontId="9" fillId="0" borderId="0" xfId="4" applyFont="1" applyBorder="1"/>
    <xf numFmtId="0" fontId="9" fillId="0" borderId="0" xfId="4" applyFont="1" applyBorder="1" applyAlignment="1"/>
    <xf numFmtId="0" fontId="16" fillId="0" borderId="0" xfId="4" applyFont="1" applyBorder="1"/>
    <xf numFmtId="0" fontId="16" fillId="0" borderId="0" xfId="4" applyFont="1" applyBorder="1" applyAlignment="1"/>
    <xf numFmtId="0" fontId="17" fillId="0" borderId="61" xfId="4" applyFont="1" applyBorder="1"/>
    <xf numFmtId="0" fontId="16" fillId="0" borderId="61" xfId="4" applyFont="1" applyBorder="1"/>
    <xf numFmtId="0" fontId="16" fillId="0" borderId="61" xfId="4" applyFont="1" applyBorder="1" applyAlignment="1"/>
    <xf numFmtId="0" fontId="9" fillId="0" borderId="61" xfId="4" applyFont="1" applyBorder="1"/>
    <xf numFmtId="0" fontId="9" fillId="0" borderId="63" xfId="4" applyFont="1" applyBorder="1" applyAlignment="1"/>
    <xf numFmtId="0" fontId="9" fillId="0" borderId="74" xfId="4" applyFont="1" applyBorder="1" applyAlignment="1"/>
    <xf numFmtId="0" fontId="17" fillId="0" borderId="53" xfId="4" applyFont="1" applyBorder="1" applyAlignment="1">
      <alignment horizontal="center"/>
    </xf>
    <xf numFmtId="0" fontId="17" fillId="0" borderId="68" xfId="4" applyFont="1" applyBorder="1" applyAlignment="1">
      <alignment horizontal="center"/>
    </xf>
    <xf numFmtId="0" fontId="17" fillId="0" borderId="71" xfId="4" applyFont="1" applyBorder="1" applyAlignment="1">
      <alignment horizontal="center"/>
    </xf>
    <xf numFmtId="0" fontId="17" fillId="0" borderId="69" xfId="4" applyFont="1" applyBorder="1" applyAlignment="1">
      <alignment horizontal="center"/>
    </xf>
    <xf numFmtId="0" fontId="17" fillId="0" borderId="70" xfId="4" applyFont="1" applyBorder="1" applyAlignment="1">
      <alignment horizontal="center"/>
    </xf>
    <xf numFmtId="0" fontId="16" fillId="0" borderId="40" xfId="4" applyFont="1" applyBorder="1" applyAlignment="1">
      <alignment horizontal="center"/>
    </xf>
    <xf numFmtId="0" fontId="16" fillId="0" borderId="41" xfId="4" applyFont="1" applyBorder="1" applyAlignment="1">
      <alignment horizontal="center"/>
    </xf>
    <xf numFmtId="0" fontId="16" fillId="0" borderId="42" xfId="4" applyFont="1" applyBorder="1" applyAlignment="1">
      <alignment horizontal="center"/>
    </xf>
    <xf numFmtId="0" fontId="16" fillId="0" borderId="43" xfId="4" applyFont="1" applyBorder="1" applyAlignment="1">
      <alignment horizontal="center"/>
    </xf>
    <xf numFmtId="0" fontId="16" fillId="0" borderId="45" xfId="4" applyFont="1" applyBorder="1" applyAlignment="1">
      <alignment horizontal="center"/>
    </xf>
    <xf numFmtId="0" fontId="16" fillId="0" borderId="58" xfId="4" applyFont="1" applyBorder="1" applyAlignment="1">
      <alignment horizontal="center"/>
    </xf>
    <xf numFmtId="0" fontId="16" fillId="0" borderId="10" xfId="4" applyFont="1" applyBorder="1" applyAlignment="1">
      <alignment horizontal="center"/>
    </xf>
    <xf numFmtId="0" fontId="16" fillId="0" borderId="62" xfId="4" applyFont="1" applyBorder="1" applyAlignment="1">
      <alignment horizontal="center"/>
    </xf>
    <xf numFmtId="0" fontId="16" fillId="0" borderId="75" xfId="4" applyFont="1" applyBorder="1" applyAlignment="1">
      <alignment horizontal="center"/>
    </xf>
    <xf numFmtId="0" fontId="8" fillId="0" borderId="1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16" fillId="0" borderId="6" xfId="4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17" fillId="0" borderId="59" xfId="4" applyFont="1" applyBorder="1"/>
    <xf numFmtId="0" fontId="16" fillId="0" borderId="60" xfId="4" applyFont="1" applyBorder="1"/>
    <xf numFmtId="0" fontId="16" fillId="0" borderId="60" xfId="4" applyFont="1" applyBorder="1" applyAlignment="1"/>
    <xf numFmtId="0" fontId="9" fillId="0" borderId="13" xfId="4" applyFont="1" applyBorder="1"/>
    <xf numFmtId="0" fontId="9" fillId="0" borderId="35" xfId="4" applyFont="1" applyBorder="1"/>
    <xf numFmtId="0" fontId="9" fillId="0" borderId="14" xfId="4" applyFont="1" applyBorder="1"/>
    <xf numFmtId="0" fontId="17" fillId="0" borderId="35" xfId="4" applyFont="1" applyBorder="1"/>
    <xf numFmtId="0" fontId="17" fillId="0" borderId="0" xfId="4" applyFont="1" applyBorder="1"/>
    <xf numFmtId="0" fontId="16" fillId="0" borderId="51" xfId="4" applyFont="1" applyBorder="1"/>
    <xf numFmtId="0" fontId="16" fillId="0" borderId="35" xfId="4" applyFont="1" applyBorder="1"/>
    <xf numFmtId="0" fontId="16" fillId="0" borderId="0" xfId="4" applyFont="1" applyBorder="1" applyAlignment="1">
      <alignment vertical="center"/>
    </xf>
    <xf numFmtId="0" fontId="9" fillId="0" borderId="51" xfId="4" applyFont="1" applyBorder="1"/>
    <xf numFmtId="0" fontId="16" fillId="0" borderId="15" xfId="4" applyFont="1" applyBorder="1" applyAlignment="1">
      <alignment vertical="center"/>
    </xf>
    <xf numFmtId="0" fontId="27" fillId="0" borderId="0" xfId="4" applyFont="1" applyAlignment="1"/>
    <xf numFmtId="0" fontId="28" fillId="0" borderId="0" xfId="4" applyFont="1" applyAlignment="1"/>
    <xf numFmtId="0" fontId="28" fillId="0" borderId="0" xfId="4" applyFont="1"/>
    <xf numFmtId="0" fontId="28" fillId="0" borderId="0" xfId="4" applyFont="1" applyBorder="1"/>
    <xf numFmtId="0" fontId="28" fillId="0" borderId="0" xfId="4" applyFont="1" applyBorder="1" applyAlignment="1"/>
    <xf numFmtId="0" fontId="9" fillId="0" borderId="0" xfId="4" applyFont="1" applyAlignment="1">
      <alignment vertical="center"/>
    </xf>
    <xf numFmtId="0" fontId="8" fillId="0" borderId="0" xfId="4" applyFont="1" applyAlignment="1"/>
    <xf numFmtId="0" fontId="9" fillId="0" borderId="0" xfId="4" applyFont="1" applyProtection="1">
      <protection locked="0"/>
    </xf>
    <xf numFmtId="0" fontId="9" fillId="0" borderId="18" xfId="4" applyFont="1" applyBorder="1" applyProtection="1">
      <protection locked="0"/>
    </xf>
    <xf numFmtId="0" fontId="11" fillId="0" borderId="59" xfId="4" applyFont="1" applyBorder="1" applyAlignment="1" applyProtection="1">
      <alignment horizontal="center"/>
      <protection locked="0"/>
    </xf>
    <xf numFmtId="0" fontId="9" fillId="0" borderId="5" xfId="4" applyFont="1" applyBorder="1" applyAlignment="1" applyProtection="1">
      <alignment horizontal="center"/>
      <protection locked="0"/>
    </xf>
    <xf numFmtId="0" fontId="9" fillId="0" borderId="23" xfId="4" applyFont="1" applyBorder="1" applyProtection="1">
      <protection locked="0"/>
    </xf>
    <xf numFmtId="0" fontId="9" fillId="0" borderId="24" xfId="4" applyFont="1" applyBorder="1" applyProtection="1">
      <protection locked="0"/>
    </xf>
    <xf numFmtId="0" fontId="9" fillId="0" borderId="25" xfId="4" applyFont="1" applyBorder="1" applyProtection="1">
      <protection locked="0"/>
    </xf>
    <xf numFmtId="0" fontId="11" fillId="0" borderId="53" xfId="4" applyFont="1" applyBorder="1" applyAlignment="1" applyProtection="1">
      <alignment horizontal="center" vertical="center" wrapText="1"/>
      <protection locked="0"/>
    </xf>
    <xf numFmtId="0" fontId="11" fillId="0" borderId="35" xfId="4" applyFont="1" applyBorder="1" applyAlignment="1" applyProtection="1">
      <alignment horizontal="center"/>
      <protection locked="0"/>
    </xf>
    <xf numFmtId="0" fontId="11" fillId="0" borderId="5" xfId="4" applyFont="1" applyBorder="1" applyProtection="1">
      <protection locked="0"/>
    </xf>
    <xf numFmtId="0" fontId="8" fillId="0" borderId="5" xfId="4" applyFont="1" applyBorder="1" applyAlignment="1" applyProtection="1">
      <alignment horizontal="center"/>
      <protection locked="0"/>
    </xf>
    <xf numFmtId="0" fontId="11" fillId="0" borderId="23" xfId="4" applyFont="1" applyBorder="1" applyProtection="1">
      <protection locked="0"/>
    </xf>
    <xf numFmtId="0" fontId="11" fillId="0" borderId="24" xfId="4" applyFont="1" applyBorder="1" applyProtection="1">
      <protection locked="0"/>
    </xf>
    <xf numFmtId="0" fontId="11" fillId="0" borderId="57" xfId="4" applyFont="1" applyBorder="1" applyAlignment="1">
      <alignment horizontal="center" vertical="center" wrapText="1"/>
    </xf>
    <xf numFmtId="0" fontId="9" fillId="0" borderId="5" xfId="4" applyFont="1" applyBorder="1" applyProtection="1">
      <protection locked="0"/>
    </xf>
    <xf numFmtId="0" fontId="11" fillId="0" borderId="58" xfId="4" applyFont="1" applyBorder="1" applyAlignment="1">
      <alignment horizontal="center" vertical="center" wrapText="1"/>
    </xf>
    <xf numFmtId="0" fontId="9" fillId="0" borderId="1" xfId="4" applyFont="1" applyBorder="1" applyProtection="1">
      <protection locked="0"/>
    </xf>
    <xf numFmtId="0" fontId="9" fillId="0" borderId="1" xfId="4" applyFont="1" applyBorder="1" applyAlignment="1" applyProtection="1">
      <alignment horizontal="center"/>
      <protection locked="0"/>
    </xf>
    <xf numFmtId="0" fontId="11" fillId="0" borderId="27" xfId="4" applyFont="1" applyBorder="1" applyAlignment="1" applyProtection="1">
      <alignment horizontal="center" vertical="center"/>
      <protection locked="0"/>
    </xf>
    <xf numFmtId="0" fontId="11" fillId="0" borderId="28" xfId="4" applyFont="1" applyBorder="1" applyAlignment="1" applyProtection="1">
      <alignment horizontal="center" vertical="center"/>
      <protection locked="0"/>
    </xf>
    <xf numFmtId="0" fontId="11" fillId="0" borderId="29" xfId="4" applyFont="1" applyBorder="1" applyAlignment="1" applyProtection="1">
      <alignment horizontal="center" vertical="center"/>
      <protection locked="0"/>
    </xf>
    <xf numFmtId="0" fontId="9" fillId="0" borderId="27" xfId="4" applyFont="1" applyBorder="1" applyAlignment="1" applyProtection="1">
      <alignment horizontal="center" vertical="center"/>
      <protection locked="0"/>
    </xf>
    <xf numFmtId="0" fontId="9" fillId="0" borderId="28" xfId="4" applyFont="1" applyBorder="1" applyAlignment="1" applyProtection="1">
      <alignment horizontal="center" vertical="center"/>
      <protection locked="0"/>
    </xf>
    <xf numFmtId="0" fontId="9" fillId="0" borderId="29" xfId="4" applyFont="1" applyBorder="1" applyAlignment="1" applyProtection="1">
      <alignment horizontal="center" vertical="center"/>
      <protection locked="0"/>
    </xf>
    <xf numFmtId="0" fontId="8" fillId="0" borderId="51" xfId="4" applyFont="1" applyBorder="1" applyProtection="1">
      <protection locked="0"/>
    </xf>
    <xf numFmtId="0" fontId="9" fillId="0" borderId="35" xfId="1" applyFont="1" applyBorder="1" applyAlignment="1" applyProtection="1">
      <alignment horizontal="center" vertical="center"/>
      <protection locked="0"/>
    </xf>
    <xf numFmtId="0" fontId="9" fillId="0" borderId="34" xfId="4" applyFont="1" applyBorder="1" applyAlignment="1" applyProtection="1">
      <alignment horizontal="left" vertical="center"/>
      <protection locked="0"/>
    </xf>
    <xf numFmtId="0" fontId="9" fillId="0" borderId="45" xfId="4" applyFont="1" applyBorder="1" applyAlignment="1" applyProtection="1">
      <alignment horizontal="center" vertical="center"/>
      <protection locked="0"/>
    </xf>
    <xf numFmtId="0" fontId="9" fillId="0" borderId="41" xfId="4" applyFont="1" applyBorder="1" applyAlignment="1" applyProtection="1">
      <alignment horizontal="center" vertical="center"/>
      <protection locked="0"/>
    </xf>
    <xf numFmtId="1" fontId="9" fillId="0" borderId="41" xfId="4" applyNumberFormat="1" applyFont="1" applyBorder="1" applyAlignment="1" applyProtection="1">
      <alignment horizontal="center" vertical="center"/>
      <protection locked="0"/>
    </xf>
    <xf numFmtId="0" fontId="11" fillId="0" borderId="41" xfId="4" applyFont="1" applyBorder="1" applyAlignment="1" applyProtection="1">
      <alignment horizontal="center" vertical="center"/>
      <protection locked="0"/>
    </xf>
    <xf numFmtId="0" fontId="9" fillId="0" borderId="42" xfId="4" applyFont="1" applyBorder="1" applyAlignment="1" applyProtection="1">
      <alignment horizontal="center" vertical="center"/>
      <protection locked="0"/>
    </xf>
    <xf numFmtId="0" fontId="9" fillId="0" borderId="40" xfId="4" applyFont="1" applyBorder="1" applyAlignment="1" applyProtection="1">
      <alignment horizontal="center" vertical="center"/>
      <protection locked="0"/>
    </xf>
    <xf numFmtId="0" fontId="9" fillId="0" borderId="32" xfId="4" applyFont="1" applyBorder="1" applyAlignment="1" applyProtection="1">
      <alignment horizontal="center" vertical="center"/>
    </xf>
    <xf numFmtId="0" fontId="9" fillId="0" borderId="46" xfId="4" applyFont="1" applyBorder="1" applyAlignment="1" applyProtection="1">
      <alignment horizontal="center" vertical="center"/>
      <protection locked="0"/>
    </xf>
    <xf numFmtId="0" fontId="9" fillId="0" borderId="36" xfId="1" applyFont="1" applyBorder="1" applyAlignment="1" applyProtection="1">
      <alignment horizontal="center" vertical="center"/>
      <protection locked="0"/>
    </xf>
    <xf numFmtId="0" fontId="9" fillId="0" borderId="22" xfId="4" applyFont="1" applyBorder="1" applyAlignment="1" applyProtection="1">
      <alignment horizontal="center" vertical="center"/>
      <protection locked="0"/>
    </xf>
    <xf numFmtId="0" fontId="9" fillId="0" borderId="3" xfId="4" applyFont="1" applyBorder="1" applyAlignment="1" applyProtection="1">
      <alignment horizontal="center" vertical="center"/>
      <protection locked="0"/>
    </xf>
    <xf numFmtId="1" fontId="9" fillId="0" borderId="3" xfId="4" applyNumberFormat="1" applyFont="1" applyBorder="1" applyAlignment="1" applyProtection="1">
      <alignment horizontal="center" vertical="center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horizontal="center" vertical="center"/>
      <protection locked="0"/>
    </xf>
    <xf numFmtId="0" fontId="9" fillId="0" borderId="8" xfId="4" applyFont="1" applyBorder="1" applyAlignment="1" applyProtection="1">
      <alignment horizontal="center" vertical="center"/>
      <protection locked="0"/>
    </xf>
    <xf numFmtId="0" fontId="9" fillId="0" borderId="19" xfId="4" applyFont="1" applyBorder="1" applyAlignment="1" applyProtection="1">
      <alignment horizontal="center" vertical="center"/>
      <protection locked="0"/>
    </xf>
    <xf numFmtId="0" fontId="9" fillId="0" borderId="2" xfId="4" applyFont="1" applyBorder="1" applyAlignment="1" applyProtection="1">
      <alignment horizontal="center" vertical="center"/>
      <protection locked="0"/>
    </xf>
    <xf numFmtId="0" fontId="9" fillId="0" borderId="35" xfId="1" applyFont="1" applyFill="1" applyBorder="1" applyAlignment="1" applyProtection="1">
      <alignment horizontal="center" vertical="center"/>
      <protection locked="0"/>
    </xf>
    <xf numFmtId="0" fontId="9" fillId="0" borderId="19" xfId="4" applyFont="1" applyFill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vertical="center"/>
      <protection locked="0"/>
    </xf>
    <xf numFmtId="49" fontId="8" fillId="0" borderId="0" xfId="4" applyNumberFormat="1" applyFont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left" vertical="center"/>
      <protection locked="0"/>
    </xf>
    <xf numFmtId="0" fontId="8" fillId="0" borderId="0" xfId="4" applyFont="1" applyProtection="1">
      <protection locked="0"/>
    </xf>
    <xf numFmtId="0" fontId="8" fillId="0" borderId="0" xfId="4" applyFont="1" applyAlignment="1" applyProtection="1">
      <alignment horizontal="center" vertical="center"/>
    </xf>
    <xf numFmtId="0" fontId="8" fillId="0" borderId="0" xfId="4" applyFont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8" fillId="0" borderId="0" xfId="4" applyNumberFormat="1" applyFont="1" applyAlignment="1" applyProtection="1">
      <alignment horizontal="center" vertical="center"/>
      <protection locked="0"/>
    </xf>
    <xf numFmtId="0" fontId="9" fillId="0" borderId="18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3" borderId="0" xfId="4" applyFont="1" applyFill="1" applyAlignment="1">
      <alignment horizontal="center"/>
    </xf>
    <xf numFmtId="0" fontId="9" fillId="0" borderId="5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 textRotation="90"/>
    </xf>
    <xf numFmtId="0" fontId="11" fillId="0" borderId="3" xfId="4" applyFont="1" applyBorder="1" applyAlignment="1">
      <alignment horizontal="center" vertical="center" textRotation="90"/>
    </xf>
    <xf numFmtId="0" fontId="11" fillId="0" borderId="4" xfId="4" applyFont="1" applyBorder="1" applyAlignment="1">
      <alignment horizontal="center" vertical="center" textRotation="90"/>
    </xf>
    <xf numFmtId="0" fontId="9" fillId="0" borderId="40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9" fillId="0" borderId="42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 textRotation="90"/>
    </xf>
    <xf numFmtId="0" fontId="9" fillId="4" borderId="40" xfId="4" applyFont="1" applyFill="1" applyBorder="1" applyAlignment="1">
      <alignment horizontal="center" vertical="center" textRotation="90"/>
    </xf>
    <xf numFmtId="0" fontId="9" fillId="4" borderId="41" xfId="4" applyFont="1" applyFill="1" applyBorder="1" applyAlignment="1">
      <alignment horizontal="center" vertical="center" textRotation="90"/>
    </xf>
    <xf numFmtId="0" fontId="9" fillId="4" borderId="43" xfId="4" applyFont="1" applyFill="1" applyBorder="1" applyAlignment="1">
      <alignment horizontal="center" vertical="center" textRotation="90"/>
    </xf>
    <xf numFmtId="0" fontId="9" fillId="5" borderId="40" xfId="4" applyFont="1" applyFill="1" applyBorder="1" applyAlignment="1">
      <alignment horizontal="center" vertical="center" textRotation="90"/>
    </xf>
    <xf numFmtId="0" fontId="9" fillId="5" borderId="41" xfId="4" applyFont="1" applyFill="1" applyBorder="1" applyAlignment="1">
      <alignment horizontal="center" vertical="center" textRotation="90"/>
    </xf>
    <xf numFmtId="0" fontId="9" fillId="5" borderId="43" xfId="4" applyFont="1" applyFill="1" applyBorder="1" applyAlignment="1">
      <alignment horizontal="center" vertical="center" textRotation="90"/>
    </xf>
    <xf numFmtId="0" fontId="9" fillId="0" borderId="1" xfId="4" applyFont="1" applyBorder="1"/>
    <xf numFmtId="0" fontId="9" fillId="0" borderId="15" xfId="4" applyFont="1" applyBorder="1" applyAlignment="1">
      <alignment horizontal="center"/>
    </xf>
    <xf numFmtId="0" fontId="9" fillId="0" borderId="9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4" borderId="6" xfId="4" applyFont="1" applyFill="1" applyBorder="1" applyAlignment="1">
      <alignment horizontal="center" vertical="center"/>
    </xf>
    <xf numFmtId="0" fontId="9" fillId="4" borderId="7" xfId="4" applyFont="1" applyFill="1" applyBorder="1" applyAlignment="1">
      <alignment horizontal="center" vertical="center"/>
    </xf>
    <xf numFmtId="0" fontId="9" fillId="4" borderId="31" xfId="4" applyFont="1" applyFill="1" applyBorder="1" applyAlignment="1">
      <alignment horizontal="center" vertical="center"/>
    </xf>
    <xf numFmtId="0" fontId="9" fillId="5" borderId="6" xfId="4" applyFont="1" applyFill="1" applyBorder="1" applyAlignment="1">
      <alignment horizontal="center" vertical="center"/>
    </xf>
    <xf numFmtId="0" fontId="9" fillId="5" borderId="7" xfId="4" applyFont="1" applyFill="1" applyBorder="1" applyAlignment="1">
      <alignment horizontal="center" vertical="center"/>
    </xf>
    <xf numFmtId="0" fontId="9" fillId="5" borderId="31" xfId="4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6" xfId="3" applyNumberFormat="1" applyFont="1" applyFill="1" applyBorder="1" applyAlignment="1">
      <alignment horizontal="left" vertical="center"/>
    </xf>
    <xf numFmtId="0" fontId="8" fillId="0" borderId="40" xfId="4" applyFont="1" applyBorder="1" applyAlignment="1">
      <alignment horizontal="center" vertical="center"/>
    </xf>
    <xf numFmtId="0" fontId="8" fillId="0" borderId="41" xfId="4" applyFont="1" applyBorder="1" applyAlignment="1">
      <alignment horizontal="center" vertical="center"/>
    </xf>
    <xf numFmtId="0" fontId="8" fillId="2" borderId="41" xfId="4" applyFont="1" applyFill="1" applyBorder="1" applyAlignment="1">
      <alignment horizontal="center" vertical="center"/>
    </xf>
    <xf numFmtId="0" fontId="8" fillId="0" borderId="43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9" fillId="0" borderId="34" xfId="4" applyFont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9" fillId="0" borderId="46" xfId="4" applyFont="1" applyBorder="1"/>
    <xf numFmtId="0" fontId="8" fillId="4" borderId="40" xfId="4" applyFont="1" applyFill="1" applyBorder="1" applyAlignment="1">
      <alignment horizontal="center" vertical="center"/>
    </xf>
    <xf numFmtId="0" fontId="8" fillId="4" borderId="41" xfId="4" applyFont="1" applyFill="1" applyBorder="1" applyAlignment="1">
      <alignment horizontal="center" vertical="center"/>
    </xf>
    <xf numFmtId="0" fontId="8" fillId="4" borderId="43" xfId="4" applyFont="1" applyFill="1" applyBorder="1" applyAlignment="1">
      <alignment horizontal="center" vertical="center"/>
    </xf>
    <xf numFmtId="0" fontId="8" fillId="5" borderId="40" xfId="4" applyFont="1" applyFill="1" applyBorder="1" applyAlignment="1">
      <alignment horizontal="center" vertical="center"/>
    </xf>
    <xf numFmtId="0" fontId="8" fillId="5" borderId="41" xfId="4" applyFont="1" applyFill="1" applyBorder="1" applyAlignment="1">
      <alignment horizontal="center" vertical="center"/>
    </xf>
    <xf numFmtId="0" fontId="8" fillId="5" borderId="43" xfId="4" applyFont="1" applyFill="1" applyBorder="1" applyAlignment="1">
      <alignment horizontal="center" vertical="center"/>
    </xf>
    <xf numFmtId="0" fontId="8" fillId="3" borderId="46" xfId="4" applyFont="1" applyFill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0" fontId="8" fillId="0" borderId="30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9" fillId="0" borderId="19" xfId="4" applyFont="1" applyBorder="1"/>
    <xf numFmtId="0" fontId="8" fillId="4" borderId="8" xfId="4" applyFont="1" applyFill="1" applyBorder="1" applyAlignment="1">
      <alignment horizontal="center" vertical="center"/>
    </xf>
    <xf numFmtId="0" fontId="8" fillId="4" borderId="3" xfId="4" applyFont="1" applyFill="1" applyBorder="1" applyAlignment="1">
      <alignment horizontal="center" vertical="center"/>
    </xf>
    <xf numFmtId="0" fontId="8" fillId="4" borderId="30" xfId="4" applyFont="1" applyFill="1" applyBorder="1" applyAlignment="1">
      <alignment horizontal="center" vertical="center"/>
    </xf>
    <xf numFmtId="0" fontId="8" fillId="5" borderId="8" xfId="4" applyFont="1" applyFill="1" applyBorder="1" applyAlignment="1">
      <alignment horizontal="center" vertical="center"/>
    </xf>
    <xf numFmtId="0" fontId="8" fillId="5" borderId="3" xfId="4" applyFont="1" applyFill="1" applyBorder="1" applyAlignment="1">
      <alignment horizontal="center" vertical="center"/>
    </xf>
    <xf numFmtId="0" fontId="8" fillId="5" borderId="30" xfId="4" applyFont="1" applyFill="1" applyBorder="1" applyAlignment="1">
      <alignment horizontal="center" vertical="center"/>
    </xf>
    <xf numFmtId="0" fontId="8" fillId="3" borderId="19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8" fillId="2" borderId="21" xfId="4" applyFont="1" applyFill="1" applyBorder="1" applyAlignment="1">
      <alignment horizontal="center" vertical="center"/>
    </xf>
    <xf numFmtId="0" fontId="9" fillId="2" borderId="34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2" borderId="19" xfId="4" applyFont="1" applyFill="1" applyBorder="1"/>
    <xf numFmtId="0" fontId="15" fillId="0" borderId="0" xfId="4" applyFont="1" applyBorder="1" applyAlignment="1">
      <alignment vertical="center" wrapText="1"/>
    </xf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horizontal="center"/>
    </xf>
    <xf numFmtId="0" fontId="9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 textRotation="90"/>
    </xf>
    <xf numFmtId="0" fontId="9" fillId="0" borderId="0" xfId="4" applyFont="1" applyBorder="1" applyAlignment="1">
      <alignment vertical="center" textRotation="90"/>
    </xf>
    <xf numFmtId="0" fontId="9" fillId="2" borderId="0" xfId="4" applyFont="1" applyFill="1" applyBorder="1" applyAlignment="1">
      <alignment horizontal="center" vertical="center" textRotation="90"/>
    </xf>
    <xf numFmtId="0" fontId="9" fillId="2" borderId="0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/>
    <xf numFmtId="0" fontId="8" fillId="0" borderId="4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8" fillId="0" borderId="67" xfId="4" applyFont="1" applyBorder="1" applyAlignment="1">
      <alignment horizontal="center" vertical="center"/>
    </xf>
    <xf numFmtId="0" fontId="8" fillId="0" borderId="55" xfId="4" applyFont="1" applyBorder="1" applyAlignment="1">
      <alignment horizontal="center" vertical="center"/>
    </xf>
    <xf numFmtId="0" fontId="8" fillId="0" borderId="56" xfId="4" applyFont="1" applyBorder="1" applyAlignment="1">
      <alignment horizontal="center" vertical="center"/>
    </xf>
    <xf numFmtId="0" fontId="9" fillId="0" borderId="48" xfId="4" applyFont="1" applyBorder="1"/>
    <xf numFmtId="0" fontId="9" fillId="0" borderId="20" xfId="1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0" borderId="31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17" xfId="4" applyFont="1" applyBorder="1"/>
    <xf numFmtId="0" fontId="9" fillId="0" borderId="0" xfId="1" applyFont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/>
    <xf numFmtId="0" fontId="22" fillId="0" borderId="33" xfId="5" applyFont="1" applyBorder="1" applyAlignment="1">
      <alignment horizontal="left" vertical="center" wrapText="1"/>
    </xf>
    <xf numFmtId="0" fontId="8" fillId="0" borderId="21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24" fillId="0" borderId="35" xfId="1" applyFont="1" applyBorder="1" applyAlignment="1" applyProtection="1">
      <alignment horizontal="center" vertical="center"/>
      <protection locked="0"/>
    </xf>
    <xf numFmtId="0" fontId="24" fillId="0" borderId="34" xfId="4" applyFont="1" applyBorder="1" applyAlignment="1" applyProtection="1">
      <alignment horizontal="left" vertical="center"/>
      <protection locked="0"/>
    </xf>
    <xf numFmtId="0" fontId="24" fillId="0" borderId="36" xfId="1" applyFont="1" applyBorder="1" applyAlignment="1" applyProtection="1">
      <alignment horizontal="center" vertical="center"/>
      <protection locked="0"/>
    </xf>
    <xf numFmtId="0" fontId="24" fillId="0" borderId="35" xfId="1" applyFont="1" applyFill="1" applyBorder="1" applyAlignment="1" applyProtection="1">
      <alignment horizontal="center" vertical="center"/>
      <protection locked="0"/>
    </xf>
    <xf numFmtId="0" fontId="24" fillId="0" borderId="18" xfId="4" applyFont="1" applyBorder="1" applyAlignment="1">
      <alignment horizontal="center" vertical="center"/>
    </xf>
    <xf numFmtId="0" fontId="24" fillId="0" borderId="13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24" fillId="0" borderId="14" xfId="4" applyFont="1" applyBorder="1" applyAlignment="1">
      <alignment horizontal="center" vertical="center"/>
    </xf>
    <xf numFmtId="0" fontId="24" fillId="0" borderId="1" xfId="4" applyFont="1" applyBorder="1"/>
    <xf numFmtId="0" fontId="24" fillId="0" borderId="15" xfId="4" applyFont="1" applyBorder="1" applyAlignment="1">
      <alignment horizontal="center"/>
    </xf>
    <xf numFmtId="0" fontId="24" fillId="0" borderId="5" xfId="1" applyFont="1" applyBorder="1" applyAlignment="1">
      <alignment horizontal="center" vertical="center"/>
    </xf>
    <xf numFmtId="0" fontId="24" fillId="0" borderId="16" xfId="3" applyNumberFormat="1" applyFont="1" applyFill="1" applyBorder="1" applyAlignment="1">
      <alignment horizontal="left" vertical="center"/>
    </xf>
    <xf numFmtId="0" fontId="24" fillId="0" borderId="19" xfId="1" applyFont="1" applyBorder="1" applyAlignment="1">
      <alignment horizontal="center" vertical="center"/>
    </xf>
    <xf numFmtId="0" fontId="24" fillId="0" borderId="5" xfId="4" applyFont="1" applyBorder="1" applyAlignment="1" applyProtection="1">
      <alignment horizontal="center"/>
      <protection locked="0"/>
    </xf>
    <xf numFmtId="0" fontId="24" fillId="0" borderId="5" xfId="4" applyFont="1" applyBorder="1" applyProtection="1">
      <protection locked="0"/>
    </xf>
    <xf numFmtId="0" fontId="24" fillId="0" borderId="1" xfId="4" applyFont="1" applyBorder="1" applyProtection="1">
      <protection locked="0"/>
    </xf>
    <xf numFmtId="0" fontId="24" fillId="0" borderId="1" xfId="4" applyFont="1" applyBorder="1" applyAlignment="1" applyProtection="1">
      <alignment horizontal="center"/>
      <protection locked="0"/>
    </xf>
    <xf numFmtId="0" fontId="8" fillId="0" borderId="21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40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16" fillId="0" borderId="0" xfId="4" applyFont="1" applyBorder="1" applyAlignment="1">
      <alignment vertical="top"/>
    </xf>
    <xf numFmtId="0" fontId="16" fillId="0" borderId="0" xfId="4" applyFont="1" applyAlignment="1">
      <alignment vertical="top"/>
    </xf>
    <xf numFmtId="0" fontId="16" fillId="0" borderId="0" xfId="4" applyFont="1"/>
    <xf numFmtId="0" fontId="17" fillId="0" borderId="0" xfId="4" applyFont="1" applyAlignment="1"/>
    <xf numFmtId="0" fontId="16" fillId="0" borderId="0" xfId="4" applyFont="1" applyAlignment="1"/>
    <xf numFmtId="0" fontId="10" fillId="0" borderId="0" xfId="4" applyFont="1" applyAlignment="1" applyProtection="1">
      <alignment horizontal="center"/>
      <protection locked="0"/>
    </xf>
    <xf numFmtId="0" fontId="10" fillId="0" borderId="61" xfId="4" applyFont="1" applyBorder="1" applyProtection="1">
      <protection locked="0"/>
    </xf>
    <xf numFmtId="0" fontId="10" fillId="0" borderId="0" xfId="4" applyFont="1" applyProtection="1">
      <protection locked="0"/>
    </xf>
    <xf numFmtId="0" fontId="10" fillId="0" borderId="40" xfId="4" applyFont="1" applyBorder="1" applyAlignment="1" applyProtection="1">
      <alignment horizontal="center"/>
      <protection locked="0"/>
    </xf>
    <xf numFmtId="0" fontId="10" fillId="0" borderId="41" xfId="4" applyFont="1" applyBorder="1" applyAlignment="1" applyProtection="1">
      <alignment horizontal="center"/>
      <protection locked="0"/>
    </xf>
    <xf numFmtId="0" fontId="10" fillId="0" borderId="43" xfId="4" applyFont="1" applyBorder="1" applyAlignment="1" applyProtection="1">
      <alignment horizontal="center"/>
      <protection locked="0"/>
    </xf>
    <xf numFmtId="0" fontId="10" fillId="0" borderId="5" xfId="4" applyFont="1" applyBorder="1" applyAlignment="1" applyProtection="1">
      <alignment horizontal="center"/>
      <protection locked="0"/>
    </xf>
    <xf numFmtId="0" fontId="9" fillId="0" borderId="18" xfId="4" applyFont="1" applyBorder="1" applyAlignment="1" applyProtection="1">
      <alignment vertical="center" wrapText="1"/>
      <protection locked="0"/>
    </xf>
    <xf numFmtId="0" fontId="14" fillId="0" borderId="76" xfId="4" applyFont="1" applyBorder="1" applyAlignment="1">
      <alignment horizontal="center"/>
    </xf>
    <xf numFmtId="0" fontId="15" fillId="0" borderId="8" xfId="4" applyFont="1" applyBorder="1" applyAlignment="1">
      <alignment vertical="center"/>
    </xf>
    <xf numFmtId="0" fontId="15" fillId="0" borderId="3" xfId="4" applyFont="1" applyBorder="1" applyAlignment="1">
      <alignment vertical="center"/>
    </xf>
    <xf numFmtId="0" fontId="15" fillId="0" borderId="30" xfId="4" applyFont="1" applyBorder="1" applyAlignment="1">
      <alignment vertical="center"/>
    </xf>
    <xf numFmtId="0" fontId="15" fillId="0" borderId="5" xfId="4" applyFont="1" applyBorder="1" applyAlignment="1">
      <alignment vertical="center"/>
    </xf>
    <xf numFmtId="0" fontId="15" fillId="0" borderId="11" xfId="4" applyFont="1" applyBorder="1" applyAlignment="1">
      <alignment vertical="center"/>
    </xf>
    <xf numFmtId="0" fontId="15" fillId="0" borderId="2" xfId="4" applyFont="1" applyBorder="1" applyAlignment="1">
      <alignment vertical="center"/>
    </xf>
    <xf numFmtId="0" fontId="15" fillId="0" borderId="2" xfId="4" applyFont="1" applyBorder="1"/>
    <xf numFmtId="0" fontId="15" fillId="0" borderId="21" xfId="4" applyFont="1" applyBorder="1"/>
    <xf numFmtId="0" fontId="9" fillId="0" borderId="5" xfId="4" applyFont="1" applyBorder="1" applyAlignment="1" applyProtection="1">
      <alignment vertical="center" wrapText="1"/>
      <protection locked="0"/>
    </xf>
    <xf numFmtId="0" fontId="16" fillId="0" borderId="56" xfId="4" applyFont="1" applyBorder="1" applyAlignment="1">
      <alignment vertical="center"/>
    </xf>
    <xf numFmtId="0" fontId="9" fillId="0" borderId="72" xfId="4" applyFont="1" applyBorder="1" applyAlignment="1">
      <alignment vertical="center"/>
    </xf>
    <xf numFmtId="0" fontId="16" fillId="0" borderId="72" xfId="4" applyFont="1" applyBorder="1" applyAlignment="1">
      <alignment vertical="center"/>
    </xf>
    <xf numFmtId="0" fontId="16" fillId="0" borderId="54" xfId="4" applyFont="1" applyBorder="1"/>
    <xf numFmtId="0" fontId="14" fillId="0" borderId="38" xfId="4" applyFont="1" applyBorder="1" applyAlignment="1">
      <alignment horizontal="center"/>
    </xf>
    <xf numFmtId="1" fontId="20" fillId="0" borderId="22" xfId="4" applyNumberFormat="1" applyFont="1" applyBorder="1" applyAlignment="1">
      <alignment horizontal="center" vertical="center"/>
    </xf>
    <xf numFmtId="1" fontId="20" fillId="0" borderId="3" xfId="4" applyNumberFormat="1" applyFont="1" applyBorder="1" applyAlignment="1">
      <alignment horizontal="center" vertical="center"/>
    </xf>
    <xf numFmtId="0" fontId="20" fillId="0" borderId="0" xfId="4" applyFont="1" applyAlignment="1" applyProtection="1">
      <alignment vertical="center"/>
      <protection locked="0"/>
    </xf>
    <xf numFmtId="1" fontId="20" fillId="0" borderId="30" xfId="4" applyNumberFormat="1" applyFont="1" applyBorder="1" applyAlignment="1">
      <alignment horizontal="center" vertical="center"/>
    </xf>
    <xf numFmtId="1" fontId="20" fillId="0" borderId="5" xfId="4" applyNumberFormat="1" applyFont="1" applyBorder="1" applyAlignment="1">
      <alignment horizontal="center" vertical="center"/>
    </xf>
    <xf numFmtId="1" fontId="20" fillId="0" borderId="8" xfId="4" applyNumberFormat="1" applyFont="1" applyBorder="1" applyAlignment="1">
      <alignment horizontal="center" vertical="center"/>
    </xf>
    <xf numFmtId="0" fontId="20" fillId="0" borderId="3" xfId="4" applyFont="1" applyBorder="1" applyAlignment="1" applyProtection="1">
      <alignment vertical="center"/>
      <protection locked="0"/>
    </xf>
    <xf numFmtId="1" fontId="20" fillId="0" borderId="4" xfId="4" applyNumberFormat="1" applyFont="1" applyBorder="1" applyAlignment="1">
      <alignment horizontal="center" vertical="center"/>
    </xf>
    <xf numFmtId="1" fontId="8" fillId="0" borderId="50" xfId="4" applyNumberFormat="1" applyFont="1" applyBorder="1" applyAlignment="1">
      <alignment horizontal="center" vertical="center"/>
    </xf>
    <xf numFmtId="0" fontId="16" fillId="0" borderId="25" xfId="4" applyFont="1" applyBorder="1" applyAlignment="1" applyProtection="1">
      <alignment vertical="center"/>
      <protection locked="0"/>
    </xf>
    <xf numFmtId="0" fontId="16" fillId="0" borderId="0" xfId="4" applyFont="1" applyAlignment="1" applyProtection="1">
      <alignment vertical="center"/>
      <protection locked="0"/>
    </xf>
    <xf numFmtId="0" fontId="16" fillId="0" borderId="23" xfId="4" applyFont="1" applyBorder="1"/>
    <xf numFmtId="0" fontId="14" fillId="0" borderId="0" xfId="4" applyFont="1" applyProtection="1">
      <protection locked="0"/>
    </xf>
    <xf numFmtId="0" fontId="9" fillId="0" borderId="39" xfId="4" applyFont="1" applyBorder="1" applyAlignment="1">
      <alignment horizontal="center"/>
    </xf>
    <xf numFmtId="1" fontId="32" fillId="0" borderId="9" xfId="4" applyNumberFormat="1" applyFont="1" applyBorder="1" applyAlignment="1">
      <alignment horizontal="center" vertical="center"/>
    </xf>
    <xf numFmtId="1" fontId="32" fillId="0" borderId="7" xfId="4" applyNumberFormat="1" applyFont="1" applyBorder="1" applyAlignment="1">
      <alignment horizontal="center" vertical="center"/>
    </xf>
    <xf numFmtId="1" fontId="32" fillId="0" borderId="31" xfId="4" applyNumberFormat="1" applyFont="1" applyBorder="1" applyAlignment="1">
      <alignment horizontal="center" vertical="center"/>
    </xf>
    <xf numFmtId="1" fontId="32" fillId="0" borderId="5" xfId="4" applyNumberFormat="1" applyFont="1" applyBorder="1" applyAlignment="1">
      <alignment horizontal="center" vertical="center"/>
    </xf>
    <xf numFmtId="1" fontId="32" fillId="0" borderId="6" xfId="4" applyNumberFormat="1" applyFont="1" applyBorder="1" applyAlignment="1">
      <alignment horizontal="center" vertical="center"/>
    </xf>
    <xf numFmtId="1" fontId="32" fillId="0" borderId="12" xfId="4" applyNumberFormat="1" applyFont="1" applyBorder="1" applyAlignment="1">
      <alignment horizontal="center" vertical="center"/>
    </xf>
    <xf numFmtId="0" fontId="8" fillId="0" borderId="37" xfId="4" applyFont="1" applyBorder="1" applyAlignment="1">
      <alignment horizontal="center"/>
    </xf>
    <xf numFmtId="0" fontId="9" fillId="0" borderId="1" xfId="4" applyFont="1" applyBorder="1" applyAlignment="1" applyProtection="1">
      <alignment vertical="center" wrapText="1"/>
      <protection locked="0"/>
    </xf>
    <xf numFmtId="0" fontId="17" fillId="0" borderId="21" xfId="4" applyFont="1" applyBorder="1" applyAlignment="1" applyProtection="1">
      <alignment vertical="center"/>
      <protection locked="0"/>
    </xf>
    <xf numFmtId="0" fontId="17" fillId="0" borderId="64" xfId="4" applyFont="1" applyBorder="1" applyAlignment="1" applyProtection="1">
      <alignment vertical="center"/>
      <protection locked="0"/>
    </xf>
    <xf numFmtId="0" fontId="17" fillId="0" borderId="49" xfId="4" applyFont="1" applyBorder="1" applyAlignment="1" applyProtection="1">
      <alignment vertical="center"/>
      <protection locked="0"/>
    </xf>
    <xf numFmtId="0" fontId="9" fillId="0" borderId="46" xfId="1" applyFont="1" applyBorder="1" applyAlignment="1" applyProtection="1">
      <alignment horizontal="center" vertical="top"/>
      <protection locked="0"/>
    </xf>
    <xf numFmtId="0" fontId="26" fillId="0" borderId="44" xfId="6" applyFont="1" applyBorder="1" applyAlignment="1">
      <alignment vertical="top" wrapText="1"/>
    </xf>
    <xf numFmtId="0" fontId="23" fillId="0" borderId="49" xfId="5" applyFont="1" applyBorder="1" applyAlignment="1">
      <alignment horizontal="left" vertical="center" wrapText="1"/>
    </xf>
    <xf numFmtId="0" fontId="23" fillId="0" borderId="2" xfId="5" applyFont="1" applyBorder="1" applyAlignment="1">
      <alignment horizontal="left" vertical="center" wrapText="1"/>
    </xf>
    <xf numFmtId="1" fontId="9" fillId="0" borderId="2" xfId="4" applyNumberFormat="1" applyFont="1" applyBorder="1" applyAlignment="1" applyProtection="1">
      <alignment horizontal="center" vertical="center"/>
      <protection locked="0"/>
    </xf>
    <xf numFmtId="0" fontId="23" fillId="0" borderId="32" xfId="5" applyFont="1" applyBorder="1" applyAlignment="1">
      <alignment horizontal="left" vertical="center" wrapText="1"/>
    </xf>
    <xf numFmtId="0" fontId="23" fillId="0" borderId="5" xfId="5" applyFont="1" applyBorder="1" applyAlignment="1">
      <alignment horizontal="left" vertical="center" wrapText="1"/>
    </xf>
    <xf numFmtId="0" fontId="23" fillId="0" borderId="11" xfId="5" applyFont="1" applyBorder="1" applyAlignment="1">
      <alignment horizontal="left" vertical="center" wrapText="1"/>
    </xf>
    <xf numFmtId="0" fontId="9" fillId="0" borderId="21" xfId="4" applyFont="1" applyBorder="1" applyAlignment="1" applyProtection="1">
      <alignment horizontal="center" vertical="center"/>
      <protection locked="0"/>
    </xf>
    <xf numFmtId="0" fontId="9" fillId="0" borderId="46" xfId="1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center"/>
    </xf>
    <xf numFmtId="0" fontId="9" fillId="0" borderId="0" xfId="4" applyFont="1" applyAlignment="1" applyProtection="1">
      <alignment horizontal="left" vertical="center"/>
      <protection locked="0"/>
    </xf>
    <xf numFmtId="0" fontId="17" fillId="0" borderId="0" xfId="4" applyFont="1" applyProtection="1">
      <protection locked="0"/>
    </xf>
    <xf numFmtId="0" fontId="9" fillId="0" borderId="19" xfId="1" applyFont="1" applyBorder="1" applyAlignment="1" applyProtection="1">
      <alignment horizontal="center" vertical="top"/>
      <protection locked="0"/>
    </xf>
    <xf numFmtId="0" fontId="23" fillId="0" borderId="22" xfId="5" applyFont="1" applyBorder="1" applyAlignment="1">
      <alignment horizontal="left" vertical="center" wrapText="1"/>
    </xf>
    <xf numFmtId="0" fontId="23" fillId="0" borderId="3" xfId="5" applyFont="1" applyBorder="1" applyAlignment="1">
      <alignment horizontal="left" vertical="center" wrapText="1"/>
    </xf>
    <xf numFmtId="0" fontId="23" fillId="0" borderId="30" xfId="5" applyFont="1" applyBorder="1" applyAlignment="1">
      <alignment horizontal="left" vertical="center" wrapText="1"/>
    </xf>
    <xf numFmtId="0" fontId="23" fillId="0" borderId="8" xfId="5" applyFont="1" applyBorder="1" applyAlignment="1">
      <alignment horizontal="left" vertical="center" wrapText="1"/>
    </xf>
    <xf numFmtId="1" fontId="9" fillId="0" borderId="19" xfId="4" applyNumberFormat="1" applyFont="1" applyBorder="1" applyAlignment="1" applyProtection="1">
      <alignment horizontal="center" vertical="center"/>
      <protection locked="0"/>
    </xf>
    <xf numFmtId="0" fontId="9" fillId="0" borderId="19" xfId="1" applyFont="1" applyBorder="1" applyAlignment="1" applyProtection="1">
      <alignment horizontal="center" vertical="center"/>
      <protection locked="0"/>
    </xf>
    <xf numFmtId="0" fontId="26" fillId="0" borderId="33" xfId="4" applyFont="1" applyBorder="1" applyAlignment="1">
      <alignment vertical="center" wrapText="1"/>
    </xf>
    <xf numFmtId="0" fontId="9" fillId="0" borderId="3" xfId="4" applyFont="1" applyBorder="1" applyAlignment="1" applyProtection="1">
      <alignment horizontal="left" vertical="center"/>
      <protection locked="0"/>
    </xf>
    <xf numFmtId="0" fontId="9" fillId="0" borderId="30" xfId="4" applyFont="1" applyBorder="1" applyAlignment="1" applyProtection="1">
      <alignment horizontal="left" vertical="center"/>
      <protection locked="0"/>
    </xf>
    <xf numFmtId="0" fontId="9" fillId="0" borderId="5" xfId="4" applyFont="1" applyBorder="1" applyAlignment="1" applyProtection="1">
      <alignment horizontal="left" vertical="center"/>
      <protection locked="0"/>
    </xf>
    <xf numFmtId="0" fontId="9" fillId="0" borderId="8" xfId="4" applyFont="1" applyBorder="1" applyAlignment="1" applyProtection="1">
      <alignment horizontal="left" vertical="center"/>
      <protection locked="0"/>
    </xf>
    <xf numFmtId="0" fontId="20" fillId="0" borderId="3" xfId="4" applyFont="1" applyBorder="1" applyAlignment="1">
      <alignment vertical="center"/>
    </xf>
    <xf numFmtId="0" fontId="9" fillId="0" borderId="30" xfId="4" applyFont="1" applyBorder="1" applyAlignment="1">
      <alignment vertical="center"/>
    </xf>
    <xf numFmtId="0" fontId="9" fillId="0" borderId="5" xfId="4" applyFont="1" applyBorder="1" applyAlignment="1">
      <alignment vertical="center"/>
    </xf>
    <xf numFmtId="0" fontId="26" fillId="0" borderId="33" xfId="6" applyFont="1" applyBorder="1" applyAlignment="1">
      <alignment vertical="top" wrapText="1"/>
    </xf>
    <xf numFmtId="1" fontId="9" fillId="0" borderId="3" xfId="4" applyNumberFormat="1" applyFont="1" applyBorder="1" applyAlignment="1">
      <alignment vertical="center"/>
    </xf>
    <xf numFmtId="1" fontId="9" fillId="0" borderId="30" xfId="4" applyNumberFormat="1" applyFont="1" applyBorder="1" applyAlignment="1">
      <alignment vertical="center"/>
    </xf>
    <xf numFmtId="1" fontId="9" fillId="0" borderId="5" xfId="4" applyNumberFormat="1" applyFont="1" applyBorder="1" applyAlignment="1">
      <alignment vertical="center"/>
    </xf>
    <xf numFmtId="1" fontId="14" fillId="0" borderId="3" xfId="4" applyNumberFormat="1" applyFont="1" applyBorder="1" applyAlignment="1">
      <alignment vertical="center"/>
    </xf>
    <xf numFmtId="0" fontId="33" fillId="0" borderId="33" xfId="4" applyFont="1" applyBorder="1" applyAlignment="1">
      <alignment vertical="center" wrapText="1"/>
    </xf>
    <xf numFmtId="0" fontId="21" fillId="0" borderId="33" xfId="6" applyFont="1" applyBorder="1" applyAlignment="1">
      <alignment vertical="top" wrapText="1"/>
    </xf>
    <xf numFmtId="0" fontId="9" fillId="0" borderId="4" xfId="4" applyFont="1" applyBorder="1" applyAlignment="1" applyProtection="1">
      <alignment horizontal="left" vertical="center"/>
      <protection locked="0"/>
    </xf>
    <xf numFmtId="0" fontId="16" fillId="0" borderId="0" xfId="4" applyFont="1" applyAlignment="1">
      <alignment horizontal="left"/>
    </xf>
    <xf numFmtId="0" fontId="11" fillId="0" borderId="33" xfId="5" applyFont="1" applyBorder="1" applyAlignment="1">
      <alignment vertical="center" wrapText="1"/>
    </xf>
    <xf numFmtId="0" fontId="23" fillId="0" borderId="22" xfId="5" applyFont="1" applyBorder="1" applyAlignment="1">
      <alignment horizontal="left" vertical="center"/>
    </xf>
    <xf numFmtId="0" fontId="23" fillId="0" borderId="3" xfId="5" applyFont="1" applyBorder="1" applyAlignment="1">
      <alignment horizontal="left" vertical="center"/>
    </xf>
    <xf numFmtId="0" fontId="9" fillId="0" borderId="22" xfId="5" applyFont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26" fillId="0" borderId="33" xfId="6" applyFont="1" applyBorder="1" applyAlignment="1">
      <alignment vertical="center" wrapText="1"/>
    </xf>
    <xf numFmtId="0" fontId="26" fillId="0" borderId="33" xfId="4" applyFont="1" applyBorder="1" applyAlignment="1">
      <alignment horizontal="left" vertical="center" wrapText="1"/>
    </xf>
    <xf numFmtId="0" fontId="26" fillId="0" borderId="36" xfId="6" applyFont="1" applyBorder="1" applyAlignment="1">
      <alignment horizontal="center" vertical="top" wrapText="1"/>
    </xf>
    <xf numFmtId="0" fontId="26" fillId="0" borderId="36" xfId="6" applyFont="1" applyBorder="1" applyAlignment="1">
      <alignment horizontal="left" vertical="top" wrapText="1"/>
    </xf>
    <xf numFmtId="0" fontId="26" fillId="0" borderId="36" xfId="4" applyFont="1" applyBorder="1" applyAlignment="1">
      <alignment horizontal="center" vertical="center" wrapText="1"/>
    </xf>
    <xf numFmtId="0" fontId="26" fillId="0" borderId="36" xfId="4" applyFont="1" applyBorder="1" applyAlignment="1">
      <alignment horizontal="left" vertical="center" wrapText="1"/>
    </xf>
    <xf numFmtId="0" fontId="26" fillId="0" borderId="36" xfId="4" applyFont="1" applyBorder="1" applyAlignment="1">
      <alignment horizontal="left" vertical="center" wrapText="1"/>
    </xf>
    <xf numFmtId="0" fontId="26" fillId="0" borderId="33" xfId="4" applyFont="1" applyBorder="1" applyAlignment="1">
      <alignment horizontal="left" vertical="center" wrapText="1"/>
    </xf>
    <xf numFmtId="0" fontId="26" fillId="0" borderId="19" xfId="4" applyFont="1" applyBorder="1" applyAlignment="1">
      <alignment horizontal="center" vertical="center" wrapText="1"/>
    </xf>
    <xf numFmtId="0" fontId="21" fillId="0" borderId="19" xfId="4" applyFont="1" applyBorder="1" applyAlignment="1">
      <alignment horizontal="center" vertical="center" wrapText="1"/>
    </xf>
    <xf numFmtId="0" fontId="21" fillId="0" borderId="52" xfId="4" applyFont="1" applyBorder="1" applyAlignment="1">
      <alignment vertical="center" wrapText="1"/>
    </xf>
    <xf numFmtId="0" fontId="9" fillId="0" borderId="0" xfId="4" applyFont="1" applyAlignment="1" applyProtection="1">
      <alignment horizontal="center" vertical="center"/>
      <protection locked="0"/>
    </xf>
    <xf numFmtId="0" fontId="12" fillId="0" borderId="36" xfId="4" applyFont="1" applyBorder="1" applyAlignment="1" applyProtection="1">
      <alignment horizontal="center" vertical="center"/>
    </xf>
    <xf numFmtId="0" fontId="33" fillId="0" borderId="4" xfId="4" applyFont="1" applyBorder="1" applyAlignment="1">
      <alignment horizontal="center" vertical="center" wrapText="1"/>
    </xf>
    <xf numFmtId="0" fontId="33" fillId="0" borderId="4" xfId="4" applyFont="1" applyBorder="1"/>
    <xf numFmtId="0" fontId="33" fillId="0" borderId="36" xfId="4" applyFont="1" applyBorder="1" applyAlignment="1">
      <alignment horizontal="left" vertical="center" wrapText="1"/>
    </xf>
    <xf numFmtId="0" fontId="33" fillId="0" borderId="36" xfId="4" applyFont="1" applyBorder="1"/>
    <xf numFmtId="1" fontId="9" fillId="0" borderId="46" xfId="4" applyNumberFormat="1" applyFont="1" applyBorder="1" applyAlignment="1" applyProtection="1">
      <alignment horizontal="center" vertical="center"/>
      <protection locked="0"/>
    </xf>
    <xf numFmtId="0" fontId="20" fillId="0" borderId="0" xfId="4" applyFont="1" applyBorder="1" applyAlignment="1" applyProtection="1">
      <alignment vertical="center"/>
      <protection locked="0"/>
    </xf>
    <xf numFmtId="0" fontId="9" fillId="0" borderId="20" xfId="1" applyFont="1" applyBorder="1" applyAlignment="1" applyProtection="1">
      <alignment horizontal="center" vertical="top"/>
      <protection locked="0"/>
    </xf>
    <xf numFmtId="0" fontId="21" fillId="0" borderId="20" xfId="4" applyFont="1" applyBorder="1" applyAlignment="1">
      <alignment horizontal="center" vertical="center" wrapText="1"/>
    </xf>
    <xf numFmtId="0" fontId="21" fillId="0" borderId="77" xfId="4" applyFont="1" applyBorder="1" applyAlignment="1">
      <alignment vertical="center" wrapText="1"/>
    </xf>
    <xf numFmtId="0" fontId="9" fillId="0" borderId="17" xfId="4" applyFont="1" applyBorder="1" applyAlignment="1" applyProtection="1">
      <alignment vertical="center"/>
      <protection locked="0"/>
    </xf>
    <xf numFmtId="0" fontId="23" fillId="0" borderId="9" xfId="5" applyFont="1" applyBorder="1" applyAlignment="1">
      <alignment horizontal="left" vertical="center" wrapText="1"/>
    </xf>
    <xf numFmtId="0" fontId="23" fillId="0" borderId="7" xfId="5" applyFont="1" applyBorder="1" applyAlignment="1">
      <alignment horizontal="left" vertical="center" wrapText="1"/>
    </xf>
    <xf numFmtId="0" fontId="9" fillId="0" borderId="7" xfId="4" applyFont="1" applyBorder="1" applyAlignment="1" applyProtection="1">
      <alignment horizontal="center" vertical="center"/>
      <protection locked="0"/>
    </xf>
    <xf numFmtId="1" fontId="9" fillId="0" borderId="7" xfId="4" applyNumberFormat="1" applyFont="1" applyBorder="1" applyAlignment="1" applyProtection="1">
      <alignment horizontal="center" vertical="center"/>
      <protection locked="0"/>
    </xf>
    <xf numFmtId="0" fontId="9" fillId="0" borderId="31" xfId="4" applyFont="1" applyBorder="1" applyAlignment="1" applyProtection="1">
      <alignment horizontal="left" vertical="center"/>
      <protection locked="0"/>
    </xf>
    <xf numFmtId="1" fontId="8" fillId="0" borderId="34" xfId="4" applyNumberFormat="1" applyFont="1" applyBorder="1" applyAlignment="1">
      <alignment horizontal="center" vertical="center"/>
    </xf>
    <xf numFmtId="0" fontId="8" fillId="0" borderId="20" xfId="4" applyFont="1" applyBorder="1" applyAlignment="1">
      <alignment horizontal="center"/>
    </xf>
    <xf numFmtId="0" fontId="9" fillId="0" borderId="0" xfId="4" applyFont="1" applyBorder="1" applyAlignment="1" applyProtection="1">
      <alignment horizontal="left" vertical="center"/>
      <protection locked="0"/>
    </xf>
    <xf numFmtId="0" fontId="9" fillId="0" borderId="6" xfId="4" applyFont="1" applyBorder="1" applyAlignment="1" applyProtection="1">
      <alignment horizontal="left" vertical="center"/>
      <protection locked="0"/>
    </xf>
    <xf numFmtId="0" fontId="9" fillId="0" borderId="7" xfId="4" applyFont="1" applyBorder="1" applyAlignment="1" applyProtection="1">
      <alignment horizontal="left" vertical="center"/>
      <protection locked="0"/>
    </xf>
    <xf numFmtId="0" fontId="9" fillId="0" borderId="12" xfId="4" applyFont="1" applyBorder="1" applyAlignment="1" applyProtection="1">
      <alignment horizontal="left" vertical="center"/>
      <protection locked="0"/>
    </xf>
    <xf numFmtId="1" fontId="9" fillId="0" borderId="20" xfId="4" applyNumberFormat="1" applyFont="1" applyBorder="1" applyAlignment="1" applyProtection="1">
      <alignment horizontal="center" vertical="center"/>
      <protection locked="0"/>
    </xf>
    <xf numFmtId="0" fontId="9" fillId="0" borderId="51" xfId="1" applyFont="1" applyBorder="1" applyAlignment="1" applyProtection="1">
      <alignment horizontal="center" vertical="center"/>
      <protection locked="0"/>
    </xf>
    <xf numFmtId="0" fontId="9" fillId="0" borderId="1" xfId="4" applyFont="1" applyBorder="1" applyAlignment="1" applyProtection="1">
      <alignment horizontal="left" vertical="center"/>
      <protection locked="0"/>
    </xf>
    <xf numFmtId="0" fontId="9" fillId="0" borderId="9" xfId="4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/>
      <protection locked="0"/>
    </xf>
    <xf numFmtId="0" fontId="9" fillId="0" borderId="12" xfId="4" applyFont="1" applyBorder="1" applyAlignment="1" applyProtection="1">
      <alignment horizontal="center" vertical="center"/>
      <protection locked="0"/>
    </xf>
    <xf numFmtId="0" fontId="9" fillId="0" borderId="6" xfId="4" applyFont="1" applyBorder="1" applyAlignment="1" applyProtection="1">
      <alignment horizontal="center" vertical="center"/>
      <protection locked="0"/>
    </xf>
    <xf numFmtId="0" fontId="9" fillId="0" borderId="62" xfId="4" applyFont="1" applyBorder="1" applyAlignment="1" applyProtection="1">
      <alignment horizontal="center" vertical="center"/>
    </xf>
    <xf numFmtId="0" fontId="12" fillId="0" borderId="37" xfId="4" applyFont="1" applyBorder="1" applyAlignment="1" applyProtection="1">
      <alignment horizontal="center" vertical="center"/>
    </xf>
    <xf numFmtId="0" fontId="9" fillId="0" borderId="20" xfId="4" applyFont="1" applyBorder="1" applyAlignment="1" applyProtection="1">
      <alignment horizontal="center" vertical="center"/>
      <protection locked="0"/>
    </xf>
    <xf numFmtId="0" fontId="9" fillId="0" borderId="17" xfId="3" applyNumberFormat="1" applyFont="1" applyFill="1" applyBorder="1" applyAlignment="1">
      <alignment horizontal="left" vertical="center"/>
    </xf>
    <xf numFmtId="0" fontId="9" fillId="0" borderId="20" xfId="4" applyFont="1" applyBorder="1"/>
    <xf numFmtId="0" fontId="33" fillId="0" borderId="4" xfId="4" applyFont="1" applyBorder="1" applyAlignment="1">
      <alignment horizontal="center" vertical="top" wrapText="1"/>
    </xf>
    <xf numFmtId="0" fontId="33" fillId="0" borderId="36" xfId="4" applyFont="1" applyBorder="1" applyAlignment="1">
      <alignment horizontal="left" vertical="top" wrapText="1"/>
    </xf>
    <xf numFmtId="0" fontId="9" fillId="0" borderId="20" xfId="1" applyFont="1" applyBorder="1" applyAlignment="1" applyProtection="1">
      <alignment horizontal="center" vertical="center"/>
      <protection locked="0"/>
    </xf>
    <xf numFmtId="0" fontId="9" fillId="0" borderId="19" xfId="4" applyFont="1" applyBorder="1" applyAlignment="1" applyProtection="1">
      <alignment horizontal="left" vertical="center"/>
      <protection locked="0"/>
    </xf>
    <xf numFmtId="0" fontId="9" fillId="0" borderId="30" xfId="4" applyFont="1" applyBorder="1" applyAlignment="1" applyProtection="1">
      <alignment horizontal="center" vertical="center"/>
    </xf>
    <xf numFmtId="0" fontId="9" fillId="0" borderId="33" xfId="3" applyNumberFormat="1" applyFont="1" applyFill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15" xfId="3" applyNumberFormat="1" applyFont="1" applyFill="1" applyBorder="1" applyAlignment="1">
      <alignment horizontal="left" vertical="center"/>
    </xf>
    <xf numFmtId="0" fontId="24" fillId="0" borderId="18" xfId="1" applyFont="1" applyBorder="1" applyAlignment="1">
      <alignment horizontal="center" vertical="center"/>
    </xf>
    <xf numFmtId="0" fontId="24" fillId="0" borderId="44" xfId="3" applyNumberFormat="1" applyFont="1" applyFill="1" applyBorder="1" applyAlignment="1">
      <alignment horizontal="left" vertical="center"/>
    </xf>
    <xf numFmtId="0" fontId="8" fillId="0" borderId="42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 wrapText="1"/>
    </xf>
    <xf numFmtId="0" fontId="8" fillId="0" borderId="47" xfId="0" applyFont="1" applyBorder="1" applyAlignment="1">
      <alignment vertical="center"/>
    </xf>
    <xf numFmtId="0" fontId="8" fillId="0" borderId="36" xfId="4" applyFont="1" applyBorder="1" applyAlignment="1">
      <alignment horizontal="left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47" xfId="4" applyFont="1" applyFill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top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33" fillId="0" borderId="3" xfId="4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6" fillId="0" borderId="0" xfId="4" applyFont="1" applyBorder="1" applyAlignment="1">
      <alignment horizontal="left"/>
    </xf>
    <xf numFmtId="0" fontId="16" fillId="0" borderId="14" xfId="4" applyFont="1" applyBorder="1" applyAlignment="1">
      <alignment horizontal="left"/>
    </xf>
    <xf numFmtId="0" fontId="16" fillId="0" borderId="61" xfId="4" applyFont="1" applyBorder="1" applyAlignment="1">
      <alignment horizontal="left" vertical="center"/>
    </xf>
    <xf numFmtId="0" fontId="27" fillId="0" borderId="60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28" fillId="0" borderId="0" xfId="4" applyFont="1" applyAlignment="1">
      <alignment horizontal="center"/>
    </xf>
    <xf numFmtId="0" fontId="8" fillId="0" borderId="0" xfId="4" applyFont="1" applyAlignment="1">
      <alignment horizontal="center" vertical="center"/>
    </xf>
    <xf numFmtId="0" fontId="17" fillId="0" borderId="59" xfId="4" applyFont="1" applyBorder="1" applyAlignment="1">
      <alignment horizontal="center"/>
    </xf>
    <xf numFmtId="0" fontId="17" fillId="0" borderId="60" xfId="4" applyFont="1" applyBorder="1" applyAlignment="1">
      <alignment horizontal="center"/>
    </xf>
    <xf numFmtId="0" fontId="17" fillId="0" borderId="13" xfId="4" applyFont="1" applyBorder="1" applyAlignment="1">
      <alignment horizontal="center"/>
    </xf>
    <xf numFmtId="0" fontId="16" fillId="0" borderId="12" xfId="4" applyFont="1" applyBorder="1" applyAlignment="1">
      <alignment horizontal="center" vertical="center"/>
    </xf>
    <xf numFmtId="0" fontId="16" fillId="0" borderId="9" xfId="4" applyFont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6" fillId="0" borderId="37" xfId="4" applyFont="1" applyBorder="1" applyAlignment="1">
      <alignment horizontal="center"/>
    </xf>
    <xf numFmtId="0" fontId="16" fillId="0" borderId="9" xfId="4" applyFont="1" applyBorder="1" applyAlignment="1">
      <alignment horizontal="center"/>
    </xf>
    <xf numFmtId="0" fontId="16" fillId="0" borderId="12" xfId="4" applyFont="1" applyBorder="1" applyAlignment="1">
      <alignment horizontal="center"/>
    </xf>
    <xf numFmtId="0" fontId="16" fillId="0" borderId="17" xfId="4" applyFont="1" applyBorder="1" applyAlignment="1">
      <alignment horizontal="center"/>
    </xf>
    <xf numFmtId="0" fontId="16" fillId="0" borderId="15" xfId="4" applyFont="1" applyBorder="1" applyAlignment="1">
      <alignment horizontal="left" vertical="center"/>
    </xf>
    <xf numFmtId="0" fontId="8" fillId="0" borderId="73" xfId="4" applyFont="1" applyBorder="1" applyAlignment="1">
      <alignment horizontal="center" vertical="center"/>
    </xf>
    <xf numFmtId="0" fontId="8" fillId="0" borderId="63" xfId="4" applyFont="1" applyBorder="1" applyAlignment="1">
      <alignment horizontal="center" vertical="center"/>
    </xf>
    <xf numFmtId="0" fontId="8" fillId="0" borderId="74" xfId="4" applyFont="1" applyBorder="1" applyAlignment="1">
      <alignment horizontal="center" vertical="center"/>
    </xf>
    <xf numFmtId="0" fontId="16" fillId="0" borderId="73" xfId="4" applyFont="1" applyBorder="1" applyAlignment="1">
      <alignment horizontal="center"/>
    </xf>
    <xf numFmtId="0" fontId="16" fillId="0" borderId="63" xfId="4" applyFont="1" applyBorder="1" applyAlignment="1">
      <alignment horizontal="center"/>
    </xf>
    <xf numFmtId="0" fontId="16" fillId="0" borderId="74" xfId="4" applyFont="1" applyBorder="1" applyAlignment="1">
      <alignment horizontal="center"/>
    </xf>
    <xf numFmtId="0" fontId="8" fillId="0" borderId="21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5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/>
    </xf>
    <xf numFmtId="0" fontId="9" fillId="0" borderId="14" xfId="4" applyFont="1" applyBorder="1" applyAlignment="1">
      <alignment horizontal="center"/>
    </xf>
    <xf numFmtId="0" fontId="9" fillId="0" borderId="61" xfId="4" applyFont="1" applyBorder="1" applyAlignment="1">
      <alignment horizontal="center"/>
    </xf>
    <xf numFmtId="0" fontId="9" fillId="0" borderId="15" xfId="4" applyFont="1" applyBorder="1" applyAlignment="1">
      <alignment horizontal="center"/>
    </xf>
    <xf numFmtId="0" fontId="17" fillId="0" borderId="59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35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8" fillId="0" borderId="73" xfId="4" applyFont="1" applyBorder="1" applyAlignment="1">
      <alignment horizontal="center"/>
    </xf>
    <xf numFmtId="0" fontId="8" fillId="0" borderId="63" xfId="4" applyFont="1" applyBorder="1" applyAlignment="1">
      <alignment horizontal="center"/>
    </xf>
    <xf numFmtId="0" fontId="8" fillId="0" borderId="7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16" fillId="0" borderId="14" xfId="4" applyFont="1" applyBorder="1" applyAlignment="1">
      <alignment horizontal="center"/>
    </xf>
    <xf numFmtId="0" fontId="16" fillId="0" borderId="47" xfId="4" applyFont="1" applyBorder="1" applyAlignment="1">
      <alignment horizontal="center"/>
    </xf>
    <xf numFmtId="0" fontId="16" fillId="0" borderId="65" xfId="4" applyFont="1" applyBorder="1" applyAlignment="1">
      <alignment horizontal="center"/>
    </xf>
    <xf numFmtId="0" fontId="16" fillId="0" borderId="58" xfId="4" applyFont="1" applyBorder="1" applyAlignment="1">
      <alignment horizontal="center"/>
    </xf>
    <xf numFmtId="0" fontId="16" fillId="0" borderId="66" xfId="4" applyFont="1" applyBorder="1" applyAlignment="1">
      <alignment horizontal="center"/>
    </xf>
    <xf numFmtId="0" fontId="17" fillId="0" borderId="0" xfId="4" applyFont="1" applyBorder="1" applyAlignment="1">
      <alignment horizontal="center"/>
    </xf>
    <xf numFmtId="0" fontId="17" fillId="0" borderId="0" xfId="4" applyFont="1" applyBorder="1" applyAlignment="1">
      <alignment horizontal="left"/>
    </xf>
    <xf numFmtId="0" fontId="17" fillId="0" borderId="0" xfId="4" applyFont="1" applyBorder="1" applyAlignment="1">
      <alignment horizontal="right"/>
    </xf>
    <xf numFmtId="0" fontId="17" fillId="0" borderId="0" xfId="4" applyFont="1" applyAlignment="1">
      <alignment horizontal="left" vertical="center"/>
    </xf>
    <xf numFmtId="0" fontId="17" fillId="0" borderId="0" xfId="4" applyFont="1" applyBorder="1" applyAlignment="1">
      <alignment horizontal="center" vertical="top"/>
    </xf>
    <xf numFmtId="0" fontId="17" fillId="0" borderId="0" xfId="4" applyFont="1" applyAlignment="1">
      <alignment horizontal="left"/>
    </xf>
    <xf numFmtId="0" fontId="16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16" fillId="0" borderId="0" xfId="4" applyFont="1" applyBorder="1" applyAlignment="1">
      <alignment horizontal="center" vertical="top"/>
    </xf>
    <xf numFmtId="0" fontId="16" fillId="0" borderId="0" xfId="4" applyFont="1" applyAlignment="1">
      <alignment horizontal="center" vertical="top"/>
    </xf>
    <xf numFmtId="0" fontId="17" fillId="0" borderId="0" xfId="4" applyFont="1" applyAlignment="1">
      <alignment horizontal="center"/>
    </xf>
    <xf numFmtId="0" fontId="16" fillId="0" borderId="0" xfId="4" applyFont="1" applyAlignment="1">
      <alignment horizontal="left" vertical="top"/>
    </xf>
    <xf numFmtId="0" fontId="16" fillId="0" borderId="0" xfId="4" applyFont="1" applyAlignment="1">
      <alignment horizontal="left"/>
    </xf>
    <xf numFmtId="0" fontId="26" fillId="0" borderId="36" xfId="6" applyFont="1" applyBorder="1" applyAlignment="1">
      <alignment horizontal="left" vertical="top" wrapText="1"/>
    </xf>
    <xf numFmtId="0" fontId="26" fillId="0" borderId="33" xfId="6" applyFont="1" applyBorder="1" applyAlignment="1">
      <alignment horizontal="left" vertical="top" wrapText="1"/>
    </xf>
    <xf numFmtId="0" fontId="26" fillId="0" borderId="36" xfId="4" applyFont="1" applyBorder="1" applyAlignment="1">
      <alignment horizontal="left" vertical="center" wrapText="1"/>
    </xf>
    <xf numFmtId="0" fontId="26" fillId="0" borderId="33" xfId="4" applyFont="1" applyBorder="1" applyAlignment="1">
      <alignment horizontal="left" vertical="center" wrapText="1"/>
    </xf>
    <xf numFmtId="0" fontId="10" fillId="0" borderId="61" xfId="4" applyFont="1" applyBorder="1" applyAlignment="1" applyProtection="1">
      <alignment horizontal="left"/>
      <protection locked="0"/>
    </xf>
    <xf numFmtId="0" fontId="9" fillId="0" borderId="18" xfId="4" applyFont="1" applyBorder="1" applyAlignment="1" applyProtection="1">
      <alignment horizontal="center" vertical="center" wrapText="1"/>
      <protection locked="0"/>
    </xf>
    <xf numFmtId="0" fontId="9" fillId="0" borderId="5" xfId="4" applyFont="1" applyBorder="1" applyAlignment="1" applyProtection="1">
      <alignment horizontal="center" vertical="center" wrapText="1"/>
      <protection locked="0"/>
    </xf>
    <xf numFmtId="0" fontId="9" fillId="0" borderId="1" xfId="4" applyFont="1" applyBorder="1" applyAlignment="1" applyProtection="1">
      <alignment horizontal="center" vertical="center" wrapText="1"/>
      <protection locked="0"/>
    </xf>
    <xf numFmtId="0" fontId="11" fillId="0" borderId="18" xfId="4" applyFont="1" applyBorder="1" applyAlignment="1" applyProtection="1">
      <alignment horizontal="center" vertical="center" wrapText="1"/>
      <protection locked="0"/>
    </xf>
    <xf numFmtId="0" fontId="11" fillId="0" borderId="5" xfId="4" applyFont="1" applyBorder="1" applyAlignment="1" applyProtection="1">
      <alignment horizontal="center" vertical="center" wrapText="1"/>
      <protection locked="0"/>
    </xf>
    <xf numFmtId="0" fontId="11" fillId="0" borderId="1" xfId="4" applyFont="1" applyBorder="1" applyAlignment="1" applyProtection="1">
      <alignment horizontal="center" vertical="center" wrapText="1"/>
      <protection locked="0"/>
    </xf>
    <xf numFmtId="0" fontId="12" fillId="0" borderId="60" xfId="4" applyFont="1" applyBorder="1" applyAlignment="1" applyProtection="1">
      <alignment horizontal="center" vertical="center"/>
      <protection locked="0"/>
    </xf>
    <xf numFmtId="0" fontId="12" fillId="0" borderId="0" xfId="4" applyFont="1" applyBorder="1" applyAlignment="1" applyProtection="1">
      <alignment horizontal="center" vertical="center"/>
      <protection locked="0"/>
    </xf>
    <xf numFmtId="0" fontId="12" fillId="0" borderId="61" xfId="4" applyFont="1" applyBorder="1" applyAlignment="1" applyProtection="1">
      <alignment horizontal="center" vertical="center"/>
      <protection locked="0"/>
    </xf>
    <xf numFmtId="0" fontId="13" fillId="0" borderId="18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8" fillId="0" borderId="36" xfId="4" applyFont="1" applyBorder="1" applyAlignment="1">
      <alignment horizontal="left" vertical="center" wrapText="1"/>
    </xf>
    <xf numFmtId="0" fontId="8" fillId="0" borderId="33" xfId="4" applyFont="1" applyBorder="1" applyAlignment="1">
      <alignment horizontal="left" vertical="center" wrapText="1"/>
    </xf>
    <xf numFmtId="0" fontId="8" fillId="0" borderId="0" xfId="4" applyNumberFormat="1" applyFont="1" applyAlignment="1" applyProtection="1">
      <alignment horizontal="left" vertical="center"/>
      <protection locked="0"/>
    </xf>
    <xf numFmtId="187" fontId="8" fillId="0" borderId="0" xfId="4" applyNumberFormat="1" applyFont="1" applyAlignment="1" applyProtection="1">
      <alignment horizontal="left" vertical="center"/>
      <protection locked="0"/>
    </xf>
    <xf numFmtId="49" fontId="8" fillId="0" borderId="0" xfId="4" applyNumberFormat="1" applyFont="1" applyAlignment="1" applyProtection="1">
      <alignment horizontal="left" vertical="center"/>
      <protection locked="0"/>
    </xf>
    <xf numFmtId="0" fontId="12" fillId="0" borderId="73" xfId="4" applyFont="1" applyBorder="1" applyAlignment="1" applyProtection="1">
      <alignment horizontal="center" vertical="center"/>
      <protection locked="0"/>
    </xf>
    <xf numFmtId="0" fontId="12" fillId="0" borderId="63" xfId="4" applyFont="1" applyBorder="1" applyAlignment="1" applyProtection="1">
      <alignment horizontal="center" vertical="center"/>
      <protection locked="0"/>
    </xf>
    <xf numFmtId="0" fontId="12" fillId="0" borderId="74" xfId="4" applyFont="1" applyBorder="1" applyAlignment="1" applyProtection="1">
      <alignment horizontal="center" vertical="center"/>
      <protection locked="0"/>
    </xf>
    <xf numFmtId="0" fontId="9" fillId="0" borderId="73" xfId="4" applyFont="1" applyBorder="1" applyAlignment="1" applyProtection="1">
      <alignment horizontal="center"/>
      <protection locked="0"/>
    </xf>
    <xf numFmtId="0" fontId="9" fillId="0" borderId="63" xfId="4" applyFont="1" applyBorder="1" applyAlignment="1" applyProtection="1">
      <alignment horizontal="center"/>
      <protection locked="0"/>
    </xf>
    <xf numFmtId="0" fontId="9" fillId="0" borderId="74" xfId="4" applyFont="1" applyBorder="1" applyAlignment="1" applyProtection="1">
      <alignment horizontal="center"/>
      <protection locked="0"/>
    </xf>
    <xf numFmtId="0" fontId="11" fillId="0" borderId="68" xfId="4" applyFont="1" applyBorder="1" applyAlignment="1" applyProtection="1">
      <alignment horizontal="center" vertical="center" wrapText="1"/>
      <protection locked="0"/>
    </xf>
    <xf numFmtId="0" fontId="11" fillId="0" borderId="24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4" fillId="0" borderId="68" xfId="4" applyFont="1" applyBorder="1" applyAlignment="1" applyProtection="1">
      <alignment horizontal="center" vertical="center" wrapText="1"/>
      <protection locked="0"/>
    </xf>
    <xf numFmtId="0" fontId="14" fillId="0" borderId="24" xfId="4" applyFont="1" applyBorder="1" applyAlignment="1" applyProtection="1">
      <alignment horizontal="center" vertical="center" wrapText="1"/>
      <protection locked="0"/>
    </xf>
    <xf numFmtId="0" fontId="14" fillId="0" borderId="10" xfId="4" applyFont="1" applyBorder="1" applyAlignment="1" applyProtection="1">
      <alignment horizontal="center" vertical="center" wrapText="1"/>
      <protection locked="0"/>
    </xf>
    <xf numFmtId="0" fontId="11" fillId="0" borderId="69" xfId="4" applyFont="1" applyBorder="1" applyAlignment="1" applyProtection="1">
      <alignment horizontal="center" vertical="center"/>
      <protection locked="0"/>
    </xf>
    <xf numFmtId="0" fontId="11" fillId="0" borderId="26" xfId="4" applyFont="1" applyBorder="1" applyAlignment="1" applyProtection="1">
      <alignment horizontal="center" vertical="center"/>
      <protection locked="0"/>
    </xf>
    <xf numFmtId="0" fontId="11" fillId="0" borderId="62" xfId="4" applyFont="1" applyBorder="1" applyAlignment="1" applyProtection="1">
      <alignment horizontal="center" vertical="center"/>
      <protection locked="0"/>
    </xf>
    <xf numFmtId="0" fontId="8" fillId="0" borderId="0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64" xfId="4" applyFont="1" applyBorder="1" applyAlignment="1">
      <alignment horizontal="left" vertical="center"/>
    </xf>
    <xf numFmtId="0" fontId="8" fillId="0" borderId="49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23" xfId="4" applyFont="1" applyBorder="1" applyAlignment="1">
      <alignment horizontal="left" vertical="center"/>
    </xf>
    <xf numFmtId="0" fontId="8" fillId="0" borderId="25" xfId="4" applyFont="1" applyBorder="1" applyAlignment="1">
      <alignment horizontal="left" vertical="center"/>
    </xf>
    <xf numFmtId="0" fontId="8" fillId="0" borderId="25" xfId="4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30" fillId="0" borderId="4" xfId="4" applyFont="1" applyFill="1" applyBorder="1" applyAlignment="1" applyProtection="1">
      <alignment horizontal="center" vertical="center"/>
      <protection locked="0"/>
    </xf>
    <xf numFmtId="0" fontId="8" fillId="0" borderId="22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 wrapText="1"/>
    </xf>
    <xf numFmtId="0" fontId="9" fillId="4" borderId="61" xfId="4" applyFont="1" applyFill="1" applyBorder="1" applyAlignment="1">
      <alignment horizontal="center"/>
    </xf>
    <xf numFmtId="0" fontId="9" fillId="0" borderId="41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3" borderId="18" xfId="4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9" fillId="0" borderId="53" xfId="4" applyFont="1" applyBorder="1" applyAlignment="1">
      <alignment horizontal="center" vertical="center" textRotation="90"/>
    </xf>
    <xf numFmtId="0" fontId="9" fillId="0" borderId="58" xfId="4" applyFont="1" applyBorder="1" applyAlignment="1">
      <alignment horizontal="center" vertical="center" textRotation="90"/>
    </xf>
    <xf numFmtId="0" fontId="10" fillId="0" borderId="61" xfId="4" applyFont="1" applyBorder="1" applyAlignment="1">
      <alignment horizontal="center"/>
    </xf>
    <xf numFmtId="0" fontId="9" fillId="0" borderId="73" xfId="4" applyFont="1" applyBorder="1" applyAlignment="1">
      <alignment horizontal="center" vertical="center"/>
    </xf>
    <xf numFmtId="0" fontId="9" fillId="0" borderId="63" xfId="4" applyFont="1" applyBorder="1" applyAlignment="1">
      <alignment horizontal="center" vertical="center"/>
    </xf>
    <xf numFmtId="0" fontId="9" fillId="0" borderId="74" xfId="4" applyFont="1" applyBorder="1" applyAlignment="1">
      <alignment horizontal="center" vertical="center"/>
    </xf>
    <xf numFmtId="0" fontId="11" fillId="0" borderId="73" xfId="4" applyFont="1" applyBorder="1" applyAlignment="1">
      <alignment horizontal="center" vertical="center" wrapText="1"/>
    </xf>
    <xf numFmtId="0" fontId="11" fillId="0" borderId="63" xfId="4" applyFont="1" applyBorder="1" applyAlignment="1">
      <alignment horizontal="center" vertical="center" wrapText="1"/>
    </xf>
    <xf numFmtId="0" fontId="11" fillId="0" borderId="74" xfId="4" applyFont="1" applyBorder="1" applyAlignment="1">
      <alignment horizontal="center" vertical="center" wrapText="1"/>
    </xf>
    <xf numFmtId="0" fontId="9" fillId="0" borderId="18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68" xfId="4" applyFont="1" applyBorder="1" applyAlignment="1">
      <alignment horizontal="center" vertical="center" textRotation="90"/>
    </xf>
    <xf numFmtId="0" fontId="9" fillId="0" borderId="10" xfId="4" applyFont="1" applyBorder="1" applyAlignment="1">
      <alignment horizontal="center" vertical="center" textRotation="90"/>
    </xf>
    <xf numFmtId="0" fontId="9" fillId="0" borderId="69" xfId="4" applyFont="1" applyBorder="1" applyAlignment="1">
      <alignment horizontal="center" vertical="center" textRotation="90"/>
    </xf>
    <xf numFmtId="0" fontId="9" fillId="0" borderId="62" xfId="4" applyFont="1" applyBorder="1" applyAlignment="1">
      <alignment horizontal="center" vertical="center" textRotation="90"/>
    </xf>
    <xf numFmtId="0" fontId="9" fillId="0" borderId="40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12" fillId="0" borderId="0" xfId="4" applyFont="1" applyAlignment="1" applyProtection="1">
      <alignment horizontal="center" vertical="center"/>
      <protection locked="0"/>
    </xf>
    <xf numFmtId="0" fontId="9" fillId="0" borderId="3" xfId="4" applyFont="1" applyFill="1" applyBorder="1" applyAlignment="1" applyProtection="1">
      <alignment horizontal="center" vertical="center" wrapText="1"/>
      <protection locked="0"/>
    </xf>
    <xf numFmtId="0" fontId="12" fillId="0" borderId="4" xfId="4" applyFont="1" applyFill="1" applyBorder="1" applyAlignment="1" applyProtection="1">
      <alignment horizontal="center" vertical="center"/>
      <protection locked="0"/>
    </xf>
  </cellXfs>
  <cellStyles count="7">
    <cellStyle name="Normal 2" xfId="4" xr:uid="{00000000-0005-0000-0000-000001000000}"/>
    <cellStyle name="Normal_2548 - ม 3 แบบพิมพ์" xfId="1" xr:uid="{00000000-0005-0000-0000-000002000000}"/>
    <cellStyle name="ปกติ" xfId="0" builtinId="0"/>
    <cellStyle name="ปกติ 2" xfId="2" xr:uid="{00000000-0005-0000-0000-000003000000}"/>
    <cellStyle name="ปกติ 2 2" xfId="5" xr:uid="{00000000-0005-0000-0000-000004000000}"/>
    <cellStyle name="ปกติ 3" xfId="6" xr:uid="{00000000-0005-0000-0000-000005000000}"/>
    <cellStyle name="ปกติ_รายชื่อนักเรียนม148 (version 1)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121286</xdr:colOff>
      <xdr:row>8</xdr:row>
      <xdr:rowOff>264960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45636" y="2855760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292920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02845" y="323190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31114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08735" y="3874770"/>
          <a:ext cx="531114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นายศราวุธ    บุญส่ง	</a:t>
          </a:r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       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3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4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215" y="47625"/>
          <a:ext cx="121539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5374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 txBox="1"/>
      </xdr:nvSpPr>
      <xdr:spPr>
        <a:xfrm>
          <a:off x="1333500" y="3880485"/>
          <a:ext cx="325374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นางสุรัตนา</a:t>
          </a:r>
          <a:r>
            <a:rPr lang="th-TH" sz="1800" baseline="0">
              <a:latin typeface="TH SarabunPSK" pitchFamily="34" charset="-34"/>
              <a:cs typeface="TH SarabunPSK" pitchFamily="34" charset="-34"/>
            </a:rPr>
            <a:t>   ไพบูลย์ศิริสุนันท์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PSK" pitchFamily="34" charset="-34"/>
              <a:cs typeface="TH SarabunPSK" pitchFamily="34" charset="-34"/>
            </a:rPr>
            <a:t>3</a:t>
          </a:r>
          <a:endParaRPr lang="th-TH" sz="18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1" y="10648950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3" name="กล่องข้อความ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79771" y="106489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4" name="กล่องข้อความ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5" name="กล่องข้อความ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6" name="กล่องข้อความ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7" name="กล่องข้อความ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144780</xdr:colOff>
      <xdr:row>6</xdr:row>
      <xdr:rowOff>267725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1755" y="2191775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134621</xdr:colOff>
      <xdr:row>8</xdr:row>
      <xdr:rowOff>282105</xdr:rowOff>
    </xdr:from>
    <xdr:ext cx="1602739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462781" y="2872905"/>
          <a:ext cx="160273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273911</xdr:rowOff>
    </xdr:from>
    <xdr:ext cx="281710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137675" y="3535271"/>
          <a:ext cx="281710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296730</xdr:colOff>
      <xdr:row>9</xdr:row>
      <xdr:rowOff>267726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3506655" y="319190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289559</xdr:colOff>
      <xdr:row>11</xdr:row>
      <xdr:rowOff>283845</xdr:rowOff>
    </xdr:from>
    <xdr:ext cx="5530215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1337309" y="3874770"/>
          <a:ext cx="5530215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นางสาวปฐมาภรณ์   สืบนิสัย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นางสาวณฐมน</a:t>
          </a:r>
          <a:r>
            <a:rPr lang="th-TH" sz="1800" baseline="0">
              <a:latin typeface="TH SarabunPSK" pitchFamily="34" charset="-34"/>
              <a:cs typeface="TH SarabunPSK" pitchFamily="34" charset="-34"/>
            </a:rPr>
            <a:t>   แสงนาค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3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</xdr:colOff>
      <xdr:row>6</xdr:row>
      <xdr:rowOff>271535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522220" y="2195585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5374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/>
      </xdr:nvSpPr>
      <xdr:spPr>
        <a:xfrm>
          <a:off x="1333500" y="3880485"/>
          <a:ext cx="325374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นางสาววลัยพร   มุสิกมาศ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view="pageBreakPreview" topLeftCell="A2" zoomScaleNormal="93" zoomScaleSheetLayoutView="100" workbookViewId="0">
      <selection activeCell="P16" sqref="P16:R18"/>
    </sheetView>
  </sheetViews>
  <sheetFormatPr defaultColWidth="9.140625" defaultRowHeight="21.75" x14ac:dyDescent="0.5"/>
  <cols>
    <col min="1" max="1" width="5.7109375" style="24" customWidth="1"/>
    <col min="2" max="3" width="10.28515625" style="24" customWidth="1"/>
    <col min="4" max="8" width="5.7109375" style="24" customWidth="1"/>
    <col min="9" max="9" width="5.7109375" style="25" customWidth="1"/>
    <col min="10" max="15" width="5.7109375" style="24" customWidth="1"/>
    <col min="16" max="19" width="5.28515625" style="24" customWidth="1"/>
    <col min="20" max="16384" width="9.140625" style="24"/>
  </cols>
  <sheetData>
    <row r="1" spans="2:18" ht="24.95" customHeight="1" x14ac:dyDescent="0.55000000000000004">
      <c r="C1" s="24" t="s">
        <v>14</v>
      </c>
      <c r="I1" s="24"/>
      <c r="J1" s="25"/>
      <c r="Q1" s="26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2:18" ht="26.45" customHeight="1" x14ac:dyDescent="0.65">
      <c r="B5" s="474" t="s">
        <v>80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</row>
    <row r="6" spans="2:18" ht="26.45" customHeight="1" x14ac:dyDescent="0.65">
      <c r="B6" s="28" t="s">
        <v>95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2:18" ht="26.45" customHeight="1" x14ac:dyDescent="0.65">
      <c r="B7" s="475" t="s">
        <v>96</v>
      </c>
      <c r="C7" s="475"/>
      <c r="D7" s="475"/>
      <c r="E7" s="475"/>
      <c r="F7" s="475"/>
      <c r="G7" s="29"/>
      <c r="H7" s="29"/>
      <c r="I7" s="30"/>
      <c r="J7" s="476" t="s">
        <v>36</v>
      </c>
      <c r="K7" s="476"/>
      <c r="L7" s="429" t="s">
        <v>35</v>
      </c>
      <c r="M7" s="429"/>
      <c r="N7" s="429"/>
      <c r="O7" s="429"/>
      <c r="P7" s="31"/>
      <c r="Q7" s="31"/>
      <c r="R7" s="29"/>
    </row>
    <row r="8" spans="2:18" ht="26.45" customHeight="1" x14ac:dyDescent="0.65">
      <c r="B8" s="31" t="s">
        <v>110</v>
      </c>
      <c r="C8" s="31"/>
      <c r="D8" s="31"/>
      <c r="E8" s="31"/>
      <c r="F8" s="31"/>
      <c r="G8" s="31"/>
      <c r="H8" s="31"/>
      <c r="I8" s="32"/>
      <c r="J8" s="31"/>
      <c r="K8" s="31"/>
      <c r="L8" s="31"/>
      <c r="M8" s="31"/>
      <c r="N8" s="31"/>
      <c r="O8" s="31"/>
      <c r="P8" s="29"/>
      <c r="Q8" s="29"/>
      <c r="R8" s="29"/>
    </row>
    <row r="9" spans="2:18" ht="26.45" customHeight="1" x14ac:dyDescent="0.65">
      <c r="B9" s="31" t="s">
        <v>46</v>
      </c>
      <c r="C9" s="31"/>
      <c r="D9" s="31"/>
      <c r="E9" s="31"/>
      <c r="F9" s="31"/>
      <c r="G9" s="31"/>
      <c r="H9" s="31"/>
      <c r="I9" s="32"/>
      <c r="J9" s="31"/>
      <c r="K9" s="31"/>
      <c r="L9" s="31"/>
      <c r="M9" s="31"/>
      <c r="N9" s="31"/>
      <c r="O9" s="31"/>
      <c r="P9" s="29"/>
      <c r="Q9" s="29"/>
      <c r="R9" s="29"/>
    </row>
    <row r="10" spans="2:18" ht="26.45" customHeight="1" x14ac:dyDescent="0.65">
      <c r="B10" s="429" t="s">
        <v>50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</row>
    <row r="11" spans="2:18" ht="26.45" customHeight="1" x14ac:dyDescent="0.65">
      <c r="B11" s="31" t="s">
        <v>48</v>
      </c>
      <c r="C11" s="31"/>
      <c r="D11" s="31"/>
      <c r="E11" s="31"/>
      <c r="F11" s="31"/>
      <c r="G11" s="31"/>
      <c r="H11" s="31"/>
      <c r="I11" s="32"/>
      <c r="J11" s="31"/>
      <c r="K11" s="31"/>
      <c r="L11" s="31"/>
      <c r="M11" s="31"/>
      <c r="N11" s="31"/>
      <c r="O11" s="29"/>
      <c r="P11" s="29"/>
      <c r="Q11" s="29"/>
      <c r="R11" s="29"/>
    </row>
    <row r="12" spans="2:18" ht="26.45" customHeight="1" x14ac:dyDescent="0.65">
      <c r="B12" s="429" t="s">
        <v>47</v>
      </c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</row>
    <row r="13" spans="2:18" ht="26.45" customHeight="1" x14ac:dyDescent="0.65">
      <c r="B13" s="429" t="s">
        <v>62</v>
      </c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</row>
    <row r="14" spans="2:18" ht="26.45" customHeight="1" thickBot="1" x14ac:dyDescent="0.7">
      <c r="B14" s="33" t="s">
        <v>15</v>
      </c>
      <c r="C14" s="34"/>
      <c r="D14" s="34"/>
      <c r="E14" s="34"/>
      <c r="F14" s="34"/>
      <c r="G14" s="34"/>
      <c r="H14" s="34"/>
      <c r="I14" s="35"/>
      <c r="J14" s="34"/>
      <c r="K14" s="34"/>
      <c r="L14" s="34"/>
      <c r="M14" s="34"/>
      <c r="N14" s="34"/>
      <c r="O14" s="34"/>
      <c r="P14" s="34"/>
      <c r="Q14" s="34"/>
      <c r="R14" s="36"/>
    </row>
    <row r="15" spans="2:18" ht="26.45" customHeight="1" thickBot="1" x14ac:dyDescent="0.7">
      <c r="B15" s="461" t="s">
        <v>16</v>
      </c>
      <c r="C15" s="462"/>
      <c r="D15" s="465" t="s">
        <v>41</v>
      </c>
      <c r="E15" s="466"/>
      <c r="F15" s="466"/>
      <c r="G15" s="466"/>
      <c r="H15" s="466"/>
      <c r="I15" s="466"/>
      <c r="J15" s="466"/>
      <c r="K15" s="467"/>
      <c r="L15" s="37" t="s">
        <v>42</v>
      </c>
      <c r="M15" s="37"/>
      <c r="N15" s="37"/>
      <c r="O15" s="38"/>
      <c r="P15" s="450" t="s">
        <v>43</v>
      </c>
      <c r="Q15" s="451"/>
      <c r="R15" s="452"/>
    </row>
    <row r="16" spans="2:18" ht="26.45" customHeight="1" thickBot="1" x14ac:dyDescent="0.7">
      <c r="B16" s="463"/>
      <c r="C16" s="464"/>
      <c r="D16" s="39">
        <v>4</v>
      </c>
      <c r="E16" s="40">
        <v>3.5</v>
      </c>
      <c r="F16" s="40">
        <v>3</v>
      </c>
      <c r="G16" s="40">
        <v>2.5</v>
      </c>
      <c r="H16" s="40">
        <v>2</v>
      </c>
      <c r="I16" s="40">
        <v>1.5</v>
      </c>
      <c r="J16" s="41">
        <v>1</v>
      </c>
      <c r="K16" s="42">
        <v>0</v>
      </c>
      <c r="L16" s="43" t="s">
        <v>17</v>
      </c>
      <c r="M16" s="40" t="s">
        <v>18</v>
      </c>
      <c r="N16" s="40" t="s">
        <v>19</v>
      </c>
      <c r="O16" s="42" t="s">
        <v>20</v>
      </c>
      <c r="P16" s="468"/>
      <c r="Q16" s="468"/>
      <c r="R16" s="469"/>
    </row>
    <row r="17" spans="2:18" ht="26.45" customHeight="1" x14ac:dyDescent="0.65">
      <c r="B17" s="470">
        <f>SUM(D17:O17)</f>
        <v>23</v>
      </c>
      <c r="C17" s="471"/>
      <c r="D17" s="44">
        <f>'รวมคะแนน3-1'!W50</f>
        <v>11</v>
      </c>
      <c r="E17" s="45">
        <f>'รวมคะแนน3-1'!W49</f>
        <v>3</v>
      </c>
      <c r="F17" s="45">
        <f>'รวมคะแนน3-1'!W48</f>
        <v>1</v>
      </c>
      <c r="G17" s="45">
        <f>'รวมคะแนน3-1'!W47</f>
        <v>2</v>
      </c>
      <c r="H17" s="45">
        <f>'รวมคะแนน3-1'!W46</f>
        <v>1</v>
      </c>
      <c r="I17" s="45">
        <f>'รวมคะแนน3-1'!W45</f>
        <v>1</v>
      </c>
      <c r="J17" s="46">
        <f>'รวมคะแนน3-1'!W44</f>
        <v>2</v>
      </c>
      <c r="K17" s="47">
        <f>'รวมคะแนน3-1'!W43</f>
        <v>2</v>
      </c>
      <c r="L17" s="48">
        <f>'รวมคะแนน3-1'!W51</f>
        <v>0</v>
      </c>
      <c r="M17" s="45">
        <f>'รวมคะแนน3-1'!W52</f>
        <v>0</v>
      </c>
      <c r="N17" s="45">
        <f>'รวมคะแนน3-1'!W53</f>
        <v>0</v>
      </c>
      <c r="O17" s="47">
        <f>'รวมคะแนน3-1'!W54</f>
        <v>0</v>
      </c>
      <c r="P17" s="468"/>
      <c r="Q17" s="468"/>
      <c r="R17" s="469"/>
    </row>
    <row r="18" spans="2:18" ht="26.45" customHeight="1" thickBot="1" x14ac:dyDescent="0.7">
      <c r="B18" s="472" t="s">
        <v>58</v>
      </c>
      <c r="C18" s="473"/>
      <c r="D18" s="49">
        <f>(100/$B17)*D17</f>
        <v>47.826086956521735</v>
      </c>
      <c r="E18" s="50">
        <f t="shared" ref="E18:O18" si="0">(100/$B17)*E17</f>
        <v>13.043478260869565</v>
      </c>
      <c r="F18" s="50">
        <f t="shared" si="0"/>
        <v>4.3478260869565215</v>
      </c>
      <c r="G18" s="50">
        <f t="shared" si="0"/>
        <v>8.695652173913043</v>
      </c>
      <c r="H18" s="50">
        <f t="shared" si="0"/>
        <v>4.3478260869565215</v>
      </c>
      <c r="I18" s="50">
        <f t="shared" si="0"/>
        <v>4.3478260869565215</v>
      </c>
      <c r="J18" s="50">
        <f t="shared" si="0"/>
        <v>8.695652173913043</v>
      </c>
      <c r="K18" s="51">
        <f t="shared" si="0"/>
        <v>8.695652173913043</v>
      </c>
      <c r="L18" s="52">
        <f t="shared" si="0"/>
        <v>0</v>
      </c>
      <c r="M18" s="50">
        <f t="shared" si="0"/>
        <v>0</v>
      </c>
      <c r="N18" s="50">
        <f t="shared" si="0"/>
        <v>0</v>
      </c>
      <c r="O18" s="51">
        <f t="shared" si="0"/>
        <v>0</v>
      </c>
      <c r="P18" s="468"/>
      <c r="Q18" s="468"/>
      <c r="R18" s="469"/>
    </row>
    <row r="19" spans="2:18" ht="26.45" customHeight="1" thickBot="1" x14ac:dyDescent="0.7">
      <c r="B19" s="447" t="s">
        <v>21</v>
      </c>
      <c r="C19" s="448"/>
      <c r="D19" s="448"/>
      <c r="E19" s="448"/>
      <c r="F19" s="448"/>
      <c r="G19" s="449"/>
      <c r="H19" s="447" t="s">
        <v>25</v>
      </c>
      <c r="I19" s="448"/>
      <c r="J19" s="448"/>
      <c r="K19" s="448"/>
      <c r="L19" s="448"/>
      <c r="M19" s="448"/>
      <c r="N19" s="448"/>
      <c r="O19" s="449"/>
      <c r="P19" s="450" t="s">
        <v>43</v>
      </c>
      <c r="Q19" s="451"/>
      <c r="R19" s="452"/>
    </row>
    <row r="20" spans="2:18" ht="26.45" customHeight="1" x14ac:dyDescent="0.5">
      <c r="B20" s="53" t="s">
        <v>61</v>
      </c>
      <c r="C20" s="54" t="s">
        <v>22</v>
      </c>
      <c r="D20" s="453" t="s">
        <v>23</v>
      </c>
      <c r="E20" s="454"/>
      <c r="F20" s="453" t="s">
        <v>24</v>
      </c>
      <c r="G20" s="455"/>
      <c r="H20" s="456" t="s">
        <v>61</v>
      </c>
      <c r="I20" s="454"/>
      <c r="J20" s="453" t="s">
        <v>22</v>
      </c>
      <c r="K20" s="454"/>
      <c r="L20" s="453" t="s">
        <v>23</v>
      </c>
      <c r="M20" s="454"/>
      <c r="N20" s="453" t="s">
        <v>24</v>
      </c>
      <c r="O20" s="455"/>
      <c r="P20" s="457"/>
      <c r="Q20" s="457"/>
      <c r="R20" s="458"/>
    </row>
    <row r="21" spans="2:18" ht="26.45" customHeight="1" thickBot="1" x14ac:dyDescent="0.7">
      <c r="B21" s="55">
        <f>'คุณลักษณะ3-1'!L48</f>
        <v>6</v>
      </c>
      <c r="C21" s="56">
        <f>'คุณลักษณะ3-1'!L47</f>
        <v>9</v>
      </c>
      <c r="D21" s="439">
        <f>'คุณลักษณะ3-1'!L46</f>
        <v>5</v>
      </c>
      <c r="E21" s="440"/>
      <c r="F21" s="439">
        <f>'คุณลักษณะ3-1'!L45</f>
        <v>3</v>
      </c>
      <c r="G21" s="441"/>
      <c r="H21" s="442">
        <f>'คุณลักษณะ3-1'!S48</f>
        <v>4</v>
      </c>
      <c r="I21" s="443"/>
      <c r="J21" s="444">
        <f>'คุณลักษณะ3-1'!S47</f>
        <v>4</v>
      </c>
      <c r="K21" s="443"/>
      <c r="L21" s="444">
        <f>'คุณลักษณะ3-1'!S46</f>
        <v>2</v>
      </c>
      <c r="M21" s="443"/>
      <c r="N21" s="444">
        <f>'คุณลักษณะ3-1'!S45</f>
        <v>13</v>
      </c>
      <c r="O21" s="445"/>
      <c r="P21" s="459"/>
      <c r="Q21" s="459"/>
      <c r="R21" s="460"/>
    </row>
    <row r="22" spans="2:18" ht="27.95" customHeight="1" x14ac:dyDescent="0.65">
      <c r="B22" s="57" t="s">
        <v>44</v>
      </c>
      <c r="C22" s="58"/>
      <c r="D22" s="58"/>
      <c r="E22" s="58"/>
      <c r="F22" s="58"/>
      <c r="G22" s="58"/>
      <c r="H22" s="58"/>
      <c r="I22" s="59"/>
      <c r="J22" s="58"/>
      <c r="K22" s="58"/>
      <c r="L22" s="58"/>
      <c r="M22" s="58"/>
      <c r="N22" s="58"/>
      <c r="O22" s="58"/>
      <c r="P22" s="58"/>
      <c r="Q22" s="58"/>
      <c r="R22" s="60"/>
    </row>
    <row r="23" spans="2:18" ht="26.45" customHeight="1" x14ac:dyDescent="0.65">
      <c r="B23" s="61"/>
      <c r="C23" s="29"/>
      <c r="D23" s="429" t="s">
        <v>81</v>
      </c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31"/>
      <c r="R23" s="62"/>
    </row>
    <row r="24" spans="2:18" ht="26.45" customHeight="1" x14ac:dyDescent="0.65">
      <c r="B24" s="61"/>
      <c r="C24" s="29"/>
      <c r="D24" s="429" t="s">
        <v>82</v>
      </c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62"/>
    </row>
    <row r="25" spans="2:18" ht="26.45" customHeight="1" x14ac:dyDescent="0.65">
      <c r="B25" s="61"/>
      <c r="C25" s="29"/>
      <c r="D25" s="429" t="s">
        <v>83</v>
      </c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62"/>
    </row>
    <row r="26" spans="2:18" ht="26.45" customHeight="1" x14ac:dyDescent="0.65">
      <c r="B26" s="61"/>
      <c r="C26" s="29"/>
      <c r="D26" s="429" t="s">
        <v>84</v>
      </c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30"/>
    </row>
    <row r="27" spans="2:18" ht="26.45" customHeight="1" x14ac:dyDescent="0.65">
      <c r="B27" s="63" t="s">
        <v>45</v>
      </c>
      <c r="C27" s="64"/>
      <c r="D27" s="64"/>
      <c r="E27" s="31"/>
      <c r="F27" s="31"/>
      <c r="G27" s="31"/>
      <c r="H27" s="31"/>
      <c r="I27" s="32"/>
      <c r="J27" s="31"/>
      <c r="K27" s="31"/>
      <c r="L27" s="31"/>
      <c r="M27" s="31"/>
      <c r="N27" s="31"/>
      <c r="O27" s="31"/>
      <c r="P27" s="31"/>
      <c r="Q27" s="31"/>
      <c r="R27" s="62"/>
    </row>
    <row r="28" spans="2:18" ht="30" customHeight="1" thickBot="1" x14ac:dyDescent="0.7">
      <c r="B28" s="65"/>
      <c r="C28" s="36"/>
      <c r="D28" s="431" t="s">
        <v>85</v>
      </c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46"/>
    </row>
    <row r="29" spans="2:18" ht="30" customHeight="1" x14ac:dyDescent="0.65">
      <c r="B29" s="436" t="s">
        <v>86</v>
      </c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8"/>
    </row>
    <row r="30" spans="2:18" ht="9.9499999999999993" customHeight="1" x14ac:dyDescent="0.65">
      <c r="B30" s="61"/>
      <c r="C30" s="29"/>
      <c r="D30" s="29"/>
      <c r="E30" s="29"/>
      <c r="F30" s="29"/>
      <c r="G30" s="29"/>
      <c r="H30" s="29"/>
      <c r="I30" s="30"/>
      <c r="J30" s="29"/>
      <c r="K30" s="29"/>
      <c r="L30" s="29"/>
      <c r="M30" s="31"/>
      <c r="N30" s="31"/>
      <c r="O30" s="31"/>
      <c r="P30" s="31"/>
      <c r="Q30" s="31"/>
      <c r="R30" s="62"/>
    </row>
    <row r="31" spans="2:18" ht="30" customHeight="1" x14ac:dyDescent="0.65">
      <c r="B31" s="61"/>
      <c r="C31" s="29"/>
      <c r="D31" s="429" t="s">
        <v>87</v>
      </c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30"/>
    </row>
    <row r="32" spans="2:18" ht="30" customHeight="1" x14ac:dyDescent="0.65">
      <c r="B32" s="66"/>
      <c r="C32" s="29"/>
      <c r="D32" s="29"/>
      <c r="E32" s="67" t="s">
        <v>49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31"/>
      <c r="R32" s="62"/>
    </row>
    <row r="33" spans="1:19" ht="30" customHeight="1" thickBot="1" x14ac:dyDescent="0.55000000000000004">
      <c r="B33" s="68"/>
      <c r="C33" s="36"/>
      <c r="D33" s="431" t="s">
        <v>88</v>
      </c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69"/>
    </row>
    <row r="34" spans="1:19" ht="24.95" customHeight="1" x14ac:dyDescent="0.5"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</row>
    <row r="35" spans="1:19" ht="24.95" customHeight="1" x14ac:dyDescent="0.7"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70"/>
    </row>
    <row r="36" spans="1:19" ht="24.95" customHeight="1" x14ac:dyDescent="0.7"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71"/>
    </row>
    <row r="37" spans="1:19" ht="17.100000000000001" customHeight="1" x14ac:dyDescent="0.7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1:19" ht="17.100000000000001" customHeight="1" x14ac:dyDescent="0.7">
      <c r="A38" s="72"/>
      <c r="B38" s="73"/>
      <c r="C38" s="73"/>
      <c r="D38" s="73"/>
      <c r="E38" s="73"/>
      <c r="F38" s="73"/>
      <c r="G38" s="73"/>
      <c r="H38" s="73"/>
      <c r="I38" s="74"/>
      <c r="J38" s="73"/>
      <c r="K38" s="73"/>
      <c r="L38" s="73"/>
      <c r="M38" s="73"/>
      <c r="N38" s="73"/>
      <c r="O38" s="73"/>
      <c r="P38" s="73"/>
      <c r="Q38" s="73"/>
      <c r="R38" s="73"/>
      <c r="S38" s="72"/>
    </row>
    <row r="39" spans="1:19" ht="17.100000000000001" customHeight="1" x14ac:dyDescent="0.7">
      <c r="A39" s="72"/>
      <c r="B39" s="73"/>
      <c r="C39" s="73"/>
      <c r="D39" s="73"/>
      <c r="E39" s="73"/>
      <c r="F39" s="73"/>
      <c r="G39" s="73"/>
      <c r="H39" s="73"/>
      <c r="I39" s="74"/>
      <c r="J39" s="73"/>
      <c r="K39" s="73"/>
      <c r="L39" s="73"/>
      <c r="M39" s="73"/>
      <c r="N39" s="73"/>
      <c r="O39" s="73"/>
      <c r="P39" s="73"/>
      <c r="Q39" s="73"/>
      <c r="R39" s="73"/>
      <c r="S39" s="72"/>
    </row>
    <row r="40" spans="1:19" ht="17.100000000000001" customHeight="1" x14ac:dyDescent="0.7">
      <c r="A40" s="72"/>
      <c r="B40" s="73"/>
      <c r="C40" s="73"/>
      <c r="D40" s="73"/>
      <c r="E40" s="73"/>
      <c r="F40" s="73"/>
      <c r="G40" s="73"/>
      <c r="H40" s="73"/>
      <c r="I40" s="74"/>
      <c r="J40" s="73"/>
      <c r="K40" s="73"/>
      <c r="L40" s="73"/>
      <c r="M40" s="73"/>
      <c r="N40" s="73"/>
      <c r="O40" s="73"/>
      <c r="P40" s="73"/>
      <c r="Q40" s="73"/>
      <c r="R40" s="73"/>
      <c r="S40" s="72"/>
    </row>
    <row r="41" spans="1:19" ht="17.100000000000001" customHeight="1" x14ac:dyDescent="0.7">
      <c r="A41" s="72"/>
      <c r="B41" s="73"/>
      <c r="C41" s="73"/>
      <c r="D41" s="73"/>
      <c r="E41" s="73"/>
      <c r="F41" s="73"/>
      <c r="G41" s="73"/>
      <c r="H41" s="73"/>
      <c r="I41" s="74"/>
      <c r="J41" s="73"/>
      <c r="K41" s="73"/>
      <c r="L41" s="73"/>
      <c r="M41" s="73"/>
      <c r="N41" s="73"/>
      <c r="O41" s="73"/>
      <c r="P41" s="73"/>
      <c r="Q41" s="73"/>
      <c r="R41" s="73"/>
      <c r="S41" s="72"/>
    </row>
    <row r="42" spans="1:19" ht="17.100000000000001" customHeight="1" x14ac:dyDescent="0.7">
      <c r="A42" s="72"/>
      <c r="B42" s="73"/>
      <c r="C42" s="73"/>
      <c r="D42" s="73"/>
      <c r="E42" s="73"/>
      <c r="F42" s="73"/>
      <c r="G42" s="73"/>
      <c r="H42" s="73"/>
      <c r="I42" s="74"/>
      <c r="J42" s="73"/>
      <c r="K42" s="73"/>
      <c r="L42" s="73"/>
      <c r="M42" s="73"/>
      <c r="N42" s="73"/>
      <c r="O42" s="73"/>
      <c r="P42" s="73"/>
      <c r="Q42" s="73"/>
      <c r="R42" s="73"/>
      <c r="S42" s="72"/>
    </row>
    <row r="43" spans="1:19" ht="17.100000000000001" customHeight="1" x14ac:dyDescent="0.7">
      <c r="A43" s="72"/>
      <c r="B43" s="73"/>
      <c r="C43" s="73"/>
      <c r="D43" s="73"/>
      <c r="E43" s="73"/>
      <c r="F43" s="73"/>
      <c r="G43" s="73"/>
      <c r="H43" s="73"/>
      <c r="I43" s="74"/>
      <c r="J43" s="73"/>
      <c r="K43" s="73"/>
      <c r="L43" s="73"/>
      <c r="M43" s="73"/>
      <c r="N43" s="73"/>
      <c r="O43" s="73"/>
      <c r="P43" s="73"/>
      <c r="Q43" s="73"/>
      <c r="R43" s="73"/>
      <c r="S43" s="72"/>
    </row>
    <row r="44" spans="1:19" s="72" customFormat="1" ht="17.100000000000001" customHeight="1" x14ac:dyDescent="0.7">
      <c r="B44" s="73"/>
      <c r="C44" s="73"/>
      <c r="D44" s="73"/>
      <c r="E44" s="73"/>
      <c r="F44" s="73"/>
      <c r="G44" s="73"/>
      <c r="H44" s="73"/>
      <c r="I44" s="74"/>
      <c r="J44" s="73"/>
      <c r="K44" s="73"/>
      <c r="L44" s="73"/>
      <c r="M44" s="73"/>
      <c r="N44" s="73"/>
      <c r="O44" s="73"/>
      <c r="P44" s="73"/>
      <c r="Q44" s="73"/>
      <c r="R44" s="73"/>
    </row>
    <row r="45" spans="1:19" s="72" customFormat="1" ht="17.100000000000001" customHeight="1" x14ac:dyDescent="0.7">
      <c r="B45" s="73"/>
      <c r="C45" s="73"/>
      <c r="D45" s="73"/>
      <c r="E45" s="73"/>
      <c r="F45" s="73"/>
      <c r="G45" s="73"/>
      <c r="H45" s="73"/>
      <c r="I45" s="74"/>
      <c r="J45" s="73"/>
      <c r="K45" s="73"/>
      <c r="L45" s="73"/>
      <c r="M45" s="73"/>
      <c r="N45" s="73"/>
      <c r="O45" s="73"/>
      <c r="P45" s="73"/>
      <c r="Q45" s="73"/>
      <c r="R45" s="73"/>
    </row>
    <row r="46" spans="1:19" s="72" customFormat="1" ht="17.100000000000001" customHeight="1" x14ac:dyDescent="0.7">
      <c r="B46" s="73"/>
      <c r="C46" s="73"/>
      <c r="D46" s="73"/>
      <c r="E46" s="73"/>
      <c r="F46" s="73"/>
      <c r="G46" s="73"/>
      <c r="H46" s="73"/>
      <c r="I46" s="74"/>
      <c r="J46" s="73"/>
      <c r="K46" s="73"/>
      <c r="L46" s="73"/>
      <c r="M46" s="73"/>
      <c r="N46" s="73"/>
      <c r="O46" s="73"/>
      <c r="P46" s="73"/>
      <c r="Q46" s="73"/>
      <c r="R46" s="73"/>
      <c r="S46" s="24"/>
    </row>
    <row r="47" spans="1:19" s="72" customFormat="1" ht="17.100000000000001" customHeight="1" x14ac:dyDescent="0.7">
      <c r="A47" s="24"/>
      <c r="B47" s="29"/>
      <c r="C47" s="29"/>
      <c r="D47" s="29"/>
      <c r="E47" s="29"/>
      <c r="F47" s="29"/>
      <c r="G47" s="29"/>
      <c r="H47" s="29"/>
      <c r="I47" s="30"/>
      <c r="J47" s="29"/>
      <c r="K47" s="29"/>
      <c r="L47" s="29"/>
      <c r="M47" s="29"/>
      <c r="N47" s="29"/>
      <c r="O47" s="29"/>
      <c r="P47" s="29"/>
      <c r="Q47" s="29"/>
      <c r="R47" s="29"/>
      <c r="S47" s="24"/>
    </row>
    <row r="48" spans="1:19" s="72" customFormat="1" ht="17.100000000000001" customHeight="1" x14ac:dyDescent="0.7">
      <c r="A48" s="24"/>
      <c r="B48" s="29"/>
      <c r="C48" s="29"/>
      <c r="D48" s="29"/>
      <c r="E48" s="29"/>
      <c r="F48" s="29"/>
      <c r="G48" s="29"/>
      <c r="H48" s="29"/>
      <c r="I48" s="30"/>
      <c r="J48" s="29"/>
      <c r="K48" s="29"/>
      <c r="L48" s="29"/>
      <c r="M48" s="29"/>
      <c r="N48" s="29"/>
      <c r="O48" s="29"/>
      <c r="P48" s="29"/>
      <c r="Q48" s="29"/>
      <c r="R48" s="29"/>
      <c r="S48" s="24"/>
    </row>
    <row r="49" spans="1:19" s="72" customFormat="1" ht="17.100000000000001" customHeight="1" x14ac:dyDescent="0.7">
      <c r="A49" s="24"/>
      <c r="B49" s="29"/>
      <c r="C49" s="29"/>
      <c r="D49" s="29"/>
      <c r="E49" s="29"/>
      <c r="F49" s="29"/>
      <c r="G49" s="29"/>
      <c r="H49" s="29"/>
      <c r="I49" s="30"/>
      <c r="J49" s="29"/>
      <c r="K49" s="29"/>
      <c r="L49" s="29"/>
      <c r="M49" s="29"/>
      <c r="N49" s="29"/>
      <c r="O49" s="29"/>
      <c r="P49" s="29"/>
      <c r="Q49" s="29"/>
      <c r="R49" s="29"/>
      <c r="S49" s="24"/>
    </row>
    <row r="50" spans="1:19" s="72" customFormat="1" ht="17.100000000000001" customHeight="1" x14ac:dyDescent="0.7">
      <c r="A50" s="24"/>
      <c r="B50" s="29"/>
      <c r="C50" s="29"/>
      <c r="D50" s="29"/>
      <c r="E50" s="29"/>
      <c r="F50" s="29"/>
      <c r="G50" s="29"/>
      <c r="H50" s="29"/>
      <c r="I50" s="30"/>
      <c r="J50" s="29"/>
      <c r="K50" s="29"/>
      <c r="L50" s="29"/>
      <c r="M50" s="29"/>
      <c r="N50" s="29"/>
      <c r="O50" s="29"/>
      <c r="P50" s="29"/>
      <c r="Q50" s="29"/>
      <c r="R50" s="29"/>
      <c r="S50" s="24"/>
    </row>
    <row r="51" spans="1:19" s="72" customFormat="1" ht="17.100000000000001" customHeight="1" x14ac:dyDescent="0.7">
      <c r="A51" s="24"/>
      <c r="B51" s="29"/>
      <c r="C51" s="29"/>
      <c r="D51" s="29"/>
      <c r="E51" s="29"/>
      <c r="F51" s="29"/>
      <c r="G51" s="29"/>
      <c r="H51" s="29"/>
      <c r="I51" s="30"/>
      <c r="J51" s="29"/>
      <c r="K51" s="29"/>
      <c r="L51" s="29"/>
      <c r="M51" s="29"/>
      <c r="N51" s="29"/>
      <c r="O51" s="29"/>
      <c r="P51" s="29"/>
      <c r="Q51" s="29"/>
      <c r="R51" s="29"/>
      <c r="S51" s="24"/>
    </row>
    <row r="52" spans="1:19" s="72" customFormat="1" ht="17.100000000000001" customHeight="1" x14ac:dyDescent="0.7">
      <c r="A52" s="24"/>
      <c r="B52" s="29"/>
      <c r="C52" s="29"/>
      <c r="D52" s="29"/>
      <c r="E52" s="29"/>
      <c r="F52" s="29"/>
      <c r="G52" s="29"/>
      <c r="H52" s="29"/>
      <c r="I52" s="30"/>
      <c r="J52" s="29"/>
      <c r="K52" s="29"/>
      <c r="L52" s="29"/>
      <c r="M52" s="29"/>
      <c r="N52" s="29"/>
      <c r="O52" s="29"/>
      <c r="P52" s="29"/>
      <c r="Q52" s="29"/>
      <c r="R52" s="29"/>
      <c r="S52" s="24"/>
    </row>
    <row r="53" spans="1:19" s="72" customFormat="1" ht="17.100000000000001" customHeight="1" x14ac:dyDescent="0.7">
      <c r="A53" s="24"/>
      <c r="B53" s="29"/>
      <c r="C53" s="29"/>
      <c r="D53" s="29"/>
      <c r="E53" s="29"/>
      <c r="F53" s="29"/>
      <c r="G53" s="29"/>
      <c r="H53" s="29"/>
      <c r="I53" s="30"/>
      <c r="J53" s="29"/>
      <c r="K53" s="29"/>
      <c r="L53" s="29"/>
      <c r="M53" s="29"/>
      <c r="N53" s="29"/>
      <c r="O53" s="29"/>
      <c r="P53" s="29"/>
      <c r="Q53" s="29"/>
      <c r="R53" s="29"/>
      <c r="S53" s="24"/>
    </row>
    <row r="54" spans="1:19" s="72" customFormat="1" ht="17.100000000000001" customHeight="1" x14ac:dyDescent="0.7">
      <c r="A54" s="24"/>
      <c r="B54" s="29"/>
      <c r="C54" s="29"/>
      <c r="D54" s="29"/>
      <c r="E54" s="29"/>
      <c r="F54" s="29"/>
      <c r="G54" s="29"/>
      <c r="H54" s="29"/>
      <c r="I54" s="30"/>
      <c r="J54" s="29"/>
      <c r="K54" s="29"/>
      <c r="L54" s="29"/>
      <c r="M54" s="29"/>
      <c r="N54" s="29"/>
      <c r="O54" s="29"/>
      <c r="P54" s="29"/>
      <c r="Q54" s="29"/>
      <c r="R54" s="29"/>
      <c r="S54" s="24"/>
    </row>
    <row r="55" spans="1:19" ht="17.100000000000001" customHeight="1" x14ac:dyDescent="0.5">
      <c r="B55" s="29"/>
      <c r="C55" s="29"/>
      <c r="D55" s="29"/>
      <c r="E55" s="29"/>
      <c r="F55" s="29"/>
      <c r="G55" s="29"/>
      <c r="H55" s="29"/>
      <c r="I55" s="30"/>
      <c r="J55" s="29"/>
      <c r="K55" s="29"/>
      <c r="L55" s="29"/>
      <c r="M55" s="29"/>
      <c r="N55" s="29"/>
      <c r="O55" s="29"/>
      <c r="P55" s="29"/>
      <c r="Q55" s="29"/>
      <c r="R55" s="29"/>
    </row>
    <row r="56" spans="1:19" ht="17.100000000000001" customHeight="1" x14ac:dyDescent="0.5">
      <c r="B56" s="29"/>
      <c r="C56" s="29"/>
      <c r="D56" s="29"/>
      <c r="E56" s="29"/>
      <c r="F56" s="29"/>
      <c r="G56" s="29"/>
      <c r="H56" s="29"/>
      <c r="I56" s="30"/>
      <c r="J56" s="29"/>
      <c r="K56" s="29"/>
      <c r="L56" s="29"/>
      <c r="M56" s="29"/>
      <c r="N56" s="29"/>
      <c r="O56" s="29"/>
      <c r="P56" s="29"/>
      <c r="Q56" s="29"/>
      <c r="R56" s="29"/>
    </row>
    <row r="57" spans="1:19" ht="17.100000000000001" customHeight="1" x14ac:dyDescent="0.5">
      <c r="B57" s="29"/>
      <c r="C57" s="29"/>
      <c r="D57" s="29"/>
      <c r="E57" s="29"/>
      <c r="F57" s="29"/>
      <c r="G57" s="29"/>
      <c r="H57" s="29"/>
      <c r="I57" s="30"/>
      <c r="J57" s="29"/>
      <c r="K57" s="29"/>
      <c r="L57" s="29"/>
      <c r="M57" s="29"/>
      <c r="N57" s="29"/>
      <c r="O57" s="29"/>
      <c r="P57" s="29"/>
      <c r="Q57" s="29"/>
      <c r="R57" s="29"/>
    </row>
    <row r="58" spans="1:19" ht="17.100000000000001" customHeight="1" x14ac:dyDescent="0.5">
      <c r="B58" s="29"/>
      <c r="C58" s="29"/>
      <c r="D58" s="29"/>
      <c r="E58" s="29"/>
      <c r="F58" s="29"/>
      <c r="G58" s="29"/>
      <c r="H58" s="29"/>
      <c r="I58" s="30"/>
      <c r="J58" s="29"/>
      <c r="K58" s="29"/>
      <c r="L58" s="29"/>
      <c r="M58" s="29"/>
      <c r="N58" s="29"/>
      <c r="O58" s="29"/>
      <c r="P58" s="29"/>
      <c r="Q58" s="29"/>
      <c r="R58" s="29"/>
    </row>
    <row r="59" spans="1:19" ht="17.100000000000001" customHeight="1" x14ac:dyDescent="0.5">
      <c r="B59" s="29"/>
      <c r="C59" s="29"/>
      <c r="D59" s="29"/>
      <c r="E59" s="29"/>
      <c r="F59" s="29"/>
      <c r="G59" s="29"/>
      <c r="H59" s="29"/>
      <c r="I59" s="30"/>
      <c r="J59" s="29"/>
      <c r="K59" s="29"/>
      <c r="L59" s="29"/>
      <c r="M59" s="29"/>
      <c r="N59" s="29"/>
      <c r="O59" s="29"/>
      <c r="P59" s="29"/>
      <c r="Q59" s="29"/>
      <c r="R59" s="29"/>
    </row>
    <row r="60" spans="1:19" ht="17.100000000000001" customHeight="1" x14ac:dyDescent="0.5">
      <c r="B60" s="29"/>
      <c r="C60" s="29"/>
      <c r="D60" s="29"/>
      <c r="E60" s="29"/>
      <c r="F60" s="29"/>
      <c r="G60" s="29"/>
      <c r="H60" s="29"/>
      <c r="I60" s="30"/>
      <c r="J60" s="29"/>
      <c r="K60" s="29"/>
      <c r="L60" s="29"/>
      <c r="M60" s="29"/>
      <c r="N60" s="29"/>
      <c r="O60" s="29"/>
      <c r="P60" s="29"/>
      <c r="Q60" s="29"/>
      <c r="R60" s="29"/>
    </row>
    <row r="61" spans="1:19" ht="17.100000000000001" customHeight="1" x14ac:dyDescent="0.5">
      <c r="B61" s="29"/>
      <c r="C61" s="29"/>
      <c r="D61" s="29"/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29"/>
      <c r="P61" s="29"/>
      <c r="Q61" s="29"/>
      <c r="R61" s="29"/>
    </row>
    <row r="62" spans="1:19" ht="17.100000000000001" customHeight="1" x14ac:dyDescent="0.5">
      <c r="B62" s="29"/>
      <c r="C62" s="29"/>
      <c r="D62" s="29"/>
      <c r="E62" s="29"/>
      <c r="F62" s="29"/>
      <c r="G62" s="29"/>
      <c r="H62" s="29"/>
      <c r="I62" s="30"/>
      <c r="J62" s="29"/>
      <c r="K62" s="29"/>
      <c r="L62" s="29"/>
      <c r="M62" s="29"/>
      <c r="N62" s="29"/>
      <c r="O62" s="29"/>
      <c r="P62" s="29"/>
      <c r="Q62" s="29"/>
      <c r="R62" s="29"/>
    </row>
    <row r="63" spans="1:19" ht="17.100000000000001" customHeight="1" x14ac:dyDescent="0.5">
      <c r="B63" s="29"/>
      <c r="C63" s="29"/>
      <c r="D63" s="29"/>
      <c r="E63" s="29"/>
      <c r="F63" s="29"/>
      <c r="G63" s="29"/>
      <c r="H63" s="29"/>
      <c r="I63" s="30"/>
      <c r="J63" s="29"/>
      <c r="K63" s="29"/>
      <c r="L63" s="29"/>
      <c r="M63" s="29"/>
      <c r="N63" s="29"/>
      <c r="O63" s="29"/>
      <c r="P63" s="29"/>
      <c r="Q63" s="29"/>
      <c r="R63" s="29"/>
    </row>
    <row r="64" spans="1:19" ht="17.100000000000001" customHeight="1" x14ac:dyDescent="0.5">
      <c r="B64" s="29"/>
      <c r="C64" s="29"/>
      <c r="D64" s="29"/>
      <c r="E64" s="29"/>
      <c r="F64" s="29"/>
      <c r="G64" s="29"/>
      <c r="H64" s="29"/>
      <c r="I64" s="30"/>
      <c r="J64" s="29"/>
      <c r="K64" s="29"/>
      <c r="L64" s="29"/>
      <c r="M64" s="29"/>
      <c r="N64" s="29"/>
      <c r="O64" s="29"/>
      <c r="P64" s="29"/>
      <c r="Q64" s="29"/>
      <c r="R64" s="29"/>
    </row>
    <row r="65" spans="1:18" ht="17.100000000000001" customHeight="1" x14ac:dyDescent="0.5">
      <c r="B65" s="29"/>
      <c r="C65" s="29"/>
      <c r="D65" s="29"/>
      <c r="E65" s="29"/>
      <c r="F65" s="29"/>
      <c r="G65" s="29"/>
      <c r="H65" s="29"/>
      <c r="I65" s="30"/>
      <c r="J65" s="29"/>
      <c r="K65" s="29"/>
      <c r="L65" s="29"/>
      <c r="M65" s="29"/>
      <c r="N65" s="29"/>
      <c r="O65" s="29"/>
      <c r="P65" s="29"/>
      <c r="Q65" s="29"/>
      <c r="R65" s="29"/>
    </row>
    <row r="66" spans="1:18" ht="17.100000000000001" customHeight="1" x14ac:dyDescent="0.5">
      <c r="B66" s="29"/>
      <c r="C66" s="29"/>
      <c r="D66" s="29"/>
      <c r="E66" s="29"/>
      <c r="F66" s="29"/>
      <c r="G66" s="29"/>
      <c r="H66" s="29"/>
      <c r="I66" s="30"/>
      <c r="J66" s="29"/>
      <c r="K66" s="29"/>
      <c r="L66" s="29"/>
      <c r="M66" s="29"/>
      <c r="N66" s="29"/>
      <c r="O66" s="29"/>
      <c r="P66" s="29"/>
      <c r="Q66" s="29"/>
      <c r="R66" s="29"/>
    </row>
    <row r="67" spans="1:18" ht="17.100000000000001" customHeight="1" x14ac:dyDescent="0.5">
      <c r="B67" s="29"/>
      <c r="C67" s="29"/>
      <c r="D67" s="29"/>
      <c r="E67" s="29"/>
      <c r="F67" s="29"/>
      <c r="G67" s="29"/>
      <c r="H67" s="29"/>
      <c r="I67" s="30"/>
      <c r="J67" s="29"/>
      <c r="K67" s="29"/>
      <c r="L67" s="29"/>
      <c r="M67" s="29"/>
      <c r="N67" s="29"/>
      <c r="O67" s="29"/>
      <c r="P67" s="29"/>
      <c r="Q67" s="29"/>
      <c r="R67" s="29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5"/>
      <c r="B83" s="5"/>
      <c r="C83" s="5"/>
      <c r="D83" s="5"/>
      <c r="E83" s="5"/>
      <c r="F83" s="5"/>
      <c r="G83" s="5"/>
      <c r="H83" s="5"/>
      <c r="I83" s="435"/>
      <c r="J83" s="435"/>
      <c r="K83" s="435"/>
      <c r="L83" s="435"/>
      <c r="M83" s="435"/>
      <c r="N83" s="435"/>
      <c r="O83" s="435"/>
      <c r="P83" s="435"/>
      <c r="Q83" s="435"/>
      <c r="R83" s="435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6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6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6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6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CW40"/>
  <sheetViews>
    <sheetView showGridLines="0" zoomScaleNormal="100" zoomScaleSheetLayoutView="100" workbookViewId="0">
      <pane xSplit="5" ySplit="5" topLeftCell="F18" activePane="bottomRight" state="frozen"/>
      <selection pane="topRight" activeCell="F1" sqref="F1"/>
      <selection pane="bottomLeft" activeCell="A5" sqref="A5"/>
      <selection pane="bottomRight" activeCell="S17" sqref="S17"/>
    </sheetView>
  </sheetViews>
  <sheetFormatPr defaultColWidth="9.28515625" defaultRowHeight="21.75" x14ac:dyDescent="0.5"/>
  <cols>
    <col min="1" max="1" width="2.140625" style="77" customWidth="1"/>
    <col min="2" max="2" width="3.85546875" style="366" customWidth="1"/>
    <col min="3" max="3" width="8.140625" style="366" customWidth="1"/>
    <col min="4" max="4" width="24.140625" style="77" customWidth="1"/>
    <col min="5" max="5" width="3.85546875" style="77" customWidth="1"/>
    <col min="6" max="39" width="2.28515625" style="77" customWidth="1"/>
    <col min="40" max="40" width="4.5703125" style="77" customWidth="1"/>
    <col min="41" max="86" width="2.28515625" style="77" customWidth="1"/>
    <col min="87" max="88" width="4.85546875" style="77" customWidth="1"/>
    <col min="89" max="89" width="6" style="77" customWidth="1"/>
    <col min="90" max="90" width="8.85546875" style="77" customWidth="1"/>
    <col min="91" max="91" width="5" style="77" customWidth="1"/>
    <col min="92" max="16384" width="9.28515625" style="77"/>
  </cols>
  <sheetData>
    <row r="1" spans="2:101" ht="39.950000000000003" customHeight="1" thickBot="1" x14ac:dyDescent="0.6">
      <c r="B1" s="491" t="s">
        <v>102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265"/>
      <c r="AO1" s="266"/>
      <c r="AP1" s="266" t="s">
        <v>103</v>
      </c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7"/>
    </row>
    <row r="2" spans="2:101" ht="19.899999999999999" customHeight="1" x14ac:dyDescent="0.55000000000000004">
      <c r="B2" s="492" t="s">
        <v>33</v>
      </c>
      <c r="C2" s="495" t="s">
        <v>34</v>
      </c>
      <c r="D2" s="498" t="s">
        <v>99</v>
      </c>
      <c r="E2" s="111" t="s">
        <v>89</v>
      </c>
      <c r="F2" s="268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70"/>
      <c r="AN2" s="271"/>
      <c r="AO2" s="268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70"/>
      <c r="CI2" s="501" t="s">
        <v>1</v>
      </c>
      <c r="CJ2" s="272" t="s">
        <v>33</v>
      </c>
      <c r="CK2" s="267"/>
    </row>
    <row r="3" spans="2:101" ht="20.100000000000001" customHeight="1" thickBot="1" x14ac:dyDescent="0.7">
      <c r="B3" s="493"/>
      <c r="C3" s="496"/>
      <c r="D3" s="564"/>
      <c r="E3" s="273" t="s">
        <v>31</v>
      </c>
      <c r="F3" s="274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277"/>
      <c r="AO3" s="278"/>
      <c r="AP3" s="279"/>
      <c r="AQ3" s="279"/>
      <c r="AR3" s="279"/>
      <c r="AS3" s="279"/>
      <c r="AT3" s="279"/>
      <c r="AU3" s="279"/>
      <c r="AV3" s="279"/>
      <c r="AW3" s="279"/>
      <c r="AX3" s="279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1"/>
      <c r="CI3" s="502"/>
      <c r="CJ3" s="282"/>
      <c r="CK3" s="24"/>
      <c r="CL3" s="24"/>
      <c r="CM3" s="24"/>
      <c r="CN3" s="283" t="s">
        <v>90</v>
      </c>
      <c r="CO3" s="284"/>
      <c r="CP3" s="284"/>
      <c r="CQ3" s="284"/>
      <c r="CR3" s="284"/>
      <c r="CS3" s="284"/>
      <c r="CT3" s="285"/>
      <c r="CU3" s="285"/>
      <c r="CV3" s="286"/>
      <c r="CW3" s="24"/>
    </row>
    <row r="4" spans="2:101" s="300" customFormat="1" ht="20.100000000000001" customHeight="1" x14ac:dyDescent="0.65">
      <c r="B4" s="493"/>
      <c r="C4" s="496"/>
      <c r="D4" s="564"/>
      <c r="E4" s="287" t="s">
        <v>32</v>
      </c>
      <c r="F4" s="288"/>
      <c r="G4" s="289"/>
      <c r="H4" s="289"/>
      <c r="I4" s="289"/>
      <c r="J4" s="289"/>
      <c r="K4" s="289"/>
      <c r="L4" s="289"/>
      <c r="M4" s="290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90"/>
      <c r="AK4" s="289"/>
      <c r="AL4" s="289"/>
      <c r="AM4" s="291"/>
      <c r="AN4" s="292"/>
      <c r="AO4" s="293"/>
      <c r="AP4" s="289"/>
      <c r="AQ4" s="294"/>
      <c r="AR4" s="288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95"/>
      <c r="CI4" s="296">
        <v>80</v>
      </c>
      <c r="CJ4" s="282"/>
      <c r="CK4" s="24"/>
      <c r="CL4" s="24"/>
      <c r="CM4" s="77"/>
      <c r="CN4" s="297" t="s">
        <v>64</v>
      </c>
      <c r="CO4" s="298"/>
      <c r="CP4" s="298"/>
      <c r="CQ4" s="298"/>
      <c r="CR4" s="298"/>
      <c r="CS4" s="298"/>
      <c r="CT4" s="298"/>
      <c r="CU4" s="298"/>
      <c r="CV4" s="299"/>
      <c r="CW4" s="24"/>
    </row>
    <row r="5" spans="2:101" ht="20.100000000000001" customHeight="1" thickBot="1" x14ac:dyDescent="0.6">
      <c r="B5" s="494"/>
      <c r="C5" s="497"/>
      <c r="D5" s="500"/>
      <c r="E5" s="301" t="s">
        <v>37</v>
      </c>
      <c r="F5" s="302">
        <v>1</v>
      </c>
      <c r="G5" s="303">
        <v>2</v>
      </c>
      <c r="H5" s="303">
        <v>3</v>
      </c>
      <c r="I5" s="303">
        <v>4</v>
      </c>
      <c r="J5" s="303">
        <v>5</v>
      </c>
      <c r="K5" s="303">
        <v>6</v>
      </c>
      <c r="L5" s="303">
        <v>7</v>
      </c>
      <c r="M5" s="303">
        <v>8</v>
      </c>
      <c r="N5" s="303">
        <v>9</v>
      </c>
      <c r="O5" s="303">
        <v>10</v>
      </c>
      <c r="P5" s="303">
        <v>11</v>
      </c>
      <c r="Q5" s="303">
        <v>12</v>
      </c>
      <c r="R5" s="303">
        <v>13</v>
      </c>
      <c r="S5" s="303">
        <v>14</v>
      </c>
      <c r="T5" s="303">
        <v>15</v>
      </c>
      <c r="U5" s="303">
        <v>16</v>
      </c>
      <c r="V5" s="303">
        <v>17</v>
      </c>
      <c r="W5" s="303">
        <v>18</v>
      </c>
      <c r="X5" s="303">
        <v>19</v>
      </c>
      <c r="Y5" s="303">
        <v>20</v>
      </c>
      <c r="Z5" s="303">
        <v>21</v>
      </c>
      <c r="AA5" s="303">
        <v>22</v>
      </c>
      <c r="AB5" s="303">
        <v>23</v>
      </c>
      <c r="AC5" s="303">
        <v>24</v>
      </c>
      <c r="AD5" s="303">
        <v>25</v>
      </c>
      <c r="AE5" s="303">
        <v>26</v>
      </c>
      <c r="AF5" s="303">
        <v>27</v>
      </c>
      <c r="AG5" s="303">
        <v>28</v>
      </c>
      <c r="AH5" s="303">
        <v>29</v>
      </c>
      <c r="AI5" s="303">
        <v>30</v>
      </c>
      <c r="AJ5" s="303">
        <v>31</v>
      </c>
      <c r="AK5" s="303">
        <v>32</v>
      </c>
      <c r="AL5" s="303">
        <v>33</v>
      </c>
      <c r="AM5" s="304">
        <v>34</v>
      </c>
      <c r="AN5" s="305"/>
      <c r="AO5" s="306">
        <v>35</v>
      </c>
      <c r="AP5" s="303">
        <v>36</v>
      </c>
      <c r="AQ5" s="303">
        <v>37</v>
      </c>
      <c r="AR5" s="303">
        <v>38</v>
      </c>
      <c r="AS5" s="303">
        <v>39</v>
      </c>
      <c r="AT5" s="303">
        <v>40</v>
      </c>
      <c r="AU5" s="303">
        <v>41</v>
      </c>
      <c r="AV5" s="303">
        <v>42</v>
      </c>
      <c r="AW5" s="303">
        <v>43</v>
      </c>
      <c r="AX5" s="303">
        <v>44</v>
      </c>
      <c r="AY5" s="303">
        <v>45</v>
      </c>
      <c r="AZ5" s="303">
        <v>46</v>
      </c>
      <c r="BA5" s="303">
        <v>47</v>
      </c>
      <c r="BB5" s="303">
        <v>48</v>
      </c>
      <c r="BC5" s="303">
        <v>49</v>
      </c>
      <c r="BD5" s="303">
        <v>50</v>
      </c>
      <c r="BE5" s="303">
        <v>51</v>
      </c>
      <c r="BF5" s="303">
        <v>52</v>
      </c>
      <c r="BG5" s="303">
        <v>53</v>
      </c>
      <c r="BH5" s="303">
        <v>54</v>
      </c>
      <c r="BI5" s="303">
        <v>55</v>
      </c>
      <c r="BJ5" s="303">
        <v>56</v>
      </c>
      <c r="BK5" s="303">
        <v>57</v>
      </c>
      <c r="BL5" s="303">
        <v>58</v>
      </c>
      <c r="BM5" s="303">
        <v>59</v>
      </c>
      <c r="BN5" s="303">
        <v>60</v>
      </c>
      <c r="BO5" s="303">
        <v>61</v>
      </c>
      <c r="BP5" s="303">
        <v>62</v>
      </c>
      <c r="BQ5" s="303">
        <v>63</v>
      </c>
      <c r="BR5" s="303">
        <v>64</v>
      </c>
      <c r="BS5" s="303">
        <v>65</v>
      </c>
      <c r="BT5" s="303">
        <v>66</v>
      </c>
      <c r="BU5" s="303">
        <v>67</v>
      </c>
      <c r="BV5" s="303">
        <v>68</v>
      </c>
      <c r="BW5" s="303">
        <v>69</v>
      </c>
      <c r="BX5" s="303">
        <v>70</v>
      </c>
      <c r="BY5" s="303">
        <v>71</v>
      </c>
      <c r="BZ5" s="303">
        <v>72</v>
      </c>
      <c r="CA5" s="303">
        <v>73</v>
      </c>
      <c r="CB5" s="303">
        <v>74</v>
      </c>
      <c r="CC5" s="303">
        <v>75</v>
      </c>
      <c r="CD5" s="303">
        <v>76</v>
      </c>
      <c r="CE5" s="303">
        <v>77</v>
      </c>
      <c r="CF5" s="303">
        <v>78</v>
      </c>
      <c r="CG5" s="303">
        <v>79</v>
      </c>
      <c r="CH5" s="307">
        <v>80</v>
      </c>
      <c r="CI5" s="308">
        <f>(CI4*80)/100</f>
        <v>64</v>
      </c>
      <c r="CJ5" s="309"/>
      <c r="CK5" s="24"/>
      <c r="CL5" s="24"/>
      <c r="CM5" s="267"/>
      <c r="CN5" s="310" t="s">
        <v>91</v>
      </c>
      <c r="CO5" s="311"/>
      <c r="CP5" s="311"/>
      <c r="CQ5" s="311"/>
      <c r="CR5" s="311"/>
      <c r="CS5" s="311"/>
      <c r="CT5" s="311"/>
      <c r="CU5" s="311"/>
      <c r="CV5" s="312"/>
      <c r="CW5" s="75"/>
    </row>
    <row r="6" spans="2:101" s="324" customFormat="1" ht="20.100000000000001" customHeight="1" x14ac:dyDescent="0.65">
      <c r="B6" s="313">
        <v>1</v>
      </c>
      <c r="C6" s="418">
        <v>12456</v>
      </c>
      <c r="D6" s="419" t="s">
        <v>134</v>
      </c>
      <c r="E6" s="314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120"/>
      <c r="V6" s="120"/>
      <c r="W6" s="120"/>
      <c r="X6" s="120"/>
      <c r="Y6" s="317"/>
      <c r="Z6" s="120"/>
      <c r="AA6" s="120"/>
      <c r="AB6" s="120"/>
      <c r="AC6" s="120"/>
      <c r="AD6" s="120"/>
      <c r="AE6" s="316"/>
      <c r="AF6" s="316"/>
      <c r="AG6" s="316"/>
      <c r="AH6" s="316"/>
      <c r="AI6" s="316"/>
      <c r="AJ6" s="316"/>
      <c r="AK6" s="316"/>
      <c r="AL6" s="316"/>
      <c r="AM6" s="318"/>
      <c r="AN6" s="319"/>
      <c r="AO6" s="320"/>
      <c r="AP6" s="316"/>
      <c r="AQ6" s="316"/>
      <c r="AR6" s="316"/>
      <c r="AS6" s="316"/>
      <c r="AT6" s="120"/>
      <c r="AU6" s="120"/>
      <c r="AV6" s="120"/>
      <c r="AW6" s="120"/>
      <c r="AX6" s="317"/>
      <c r="AY6" s="120"/>
      <c r="AZ6" s="120"/>
      <c r="BA6" s="120"/>
      <c r="BB6" s="120"/>
      <c r="BC6" s="120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120"/>
      <c r="BU6" s="120"/>
      <c r="BV6" s="120"/>
      <c r="BW6" s="120"/>
      <c r="BX6" s="120"/>
      <c r="BY6" s="120"/>
      <c r="BZ6" s="120"/>
      <c r="CA6" s="120"/>
      <c r="CB6" s="120"/>
      <c r="CC6" s="317"/>
      <c r="CD6" s="120"/>
      <c r="CE6" s="120"/>
      <c r="CF6" s="120"/>
      <c r="CG6" s="120"/>
      <c r="CH6" s="321"/>
      <c r="CI6" s="372">
        <f>($CI$4-CL6)</f>
        <v>80</v>
      </c>
      <c r="CJ6" s="322">
        <v>1</v>
      </c>
      <c r="CK6" s="323"/>
      <c r="CL6" s="323">
        <f>SUM(F6:CH6)</f>
        <v>0</v>
      </c>
      <c r="CN6" s="325"/>
      <c r="CO6" s="325"/>
      <c r="CP6" s="325"/>
      <c r="CQ6" s="325"/>
      <c r="CR6" s="325"/>
      <c r="CS6" s="325"/>
      <c r="CT6" s="325"/>
      <c r="CU6" s="325"/>
      <c r="CV6" s="325"/>
      <c r="CW6" s="24"/>
    </row>
    <row r="7" spans="2:101" s="324" customFormat="1" ht="20.100000000000001" customHeight="1" x14ac:dyDescent="0.65">
      <c r="B7" s="326">
        <v>2</v>
      </c>
      <c r="C7" s="418">
        <v>12466</v>
      </c>
      <c r="D7" s="420" t="s">
        <v>135</v>
      </c>
      <c r="E7" s="23"/>
      <c r="F7" s="327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114"/>
      <c r="V7" s="114"/>
      <c r="W7" s="114"/>
      <c r="X7" s="114"/>
      <c r="Y7" s="115"/>
      <c r="Z7" s="114"/>
      <c r="AA7" s="114"/>
      <c r="AB7" s="114"/>
      <c r="AC7" s="114"/>
      <c r="AD7" s="114"/>
      <c r="AE7" s="328"/>
      <c r="AF7" s="328"/>
      <c r="AG7" s="328"/>
      <c r="AH7" s="328"/>
      <c r="AI7" s="328"/>
      <c r="AJ7" s="328"/>
      <c r="AK7" s="328"/>
      <c r="AL7" s="328"/>
      <c r="AM7" s="329"/>
      <c r="AN7" s="319"/>
      <c r="AO7" s="330"/>
      <c r="AP7" s="328"/>
      <c r="AQ7" s="328"/>
      <c r="AR7" s="328"/>
      <c r="AS7" s="328"/>
      <c r="AT7" s="114"/>
      <c r="AU7" s="114"/>
      <c r="AV7" s="114"/>
      <c r="AW7" s="114"/>
      <c r="AX7" s="115"/>
      <c r="AY7" s="114"/>
      <c r="AZ7" s="114"/>
      <c r="BA7" s="114"/>
      <c r="BB7" s="114"/>
      <c r="BC7" s="114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114"/>
      <c r="BU7" s="114"/>
      <c r="BV7" s="114"/>
      <c r="BW7" s="114"/>
      <c r="BX7" s="114"/>
      <c r="BY7" s="114"/>
      <c r="BZ7" s="114"/>
      <c r="CA7" s="114"/>
      <c r="CB7" s="114"/>
      <c r="CC7" s="115"/>
      <c r="CD7" s="114"/>
      <c r="CE7" s="114"/>
      <c r="CF7" s="114"/>
      <c r="CG7" s="114"/>
      <c r="CH7" s="117"/>
      <c r="CI7" s="331">
        <f t="shared" ref="CI7:CI25" si="0">($CI$4-CL7)</f>
        <v>80</v>
      </c>
      <c r="CJ7" s="332">
        <v>2</v>
      </c>
      <c r="CK7" s="323"/>
      <c r="CL7" s="323">
        <f t="shared" ref="CL7:CL26" si="1">SUM(F7:CH7)</f>
        <v>0</v>
      </c>
      <c r="CN7" s="325"/>
      <c r="CO7" s="325"/>
      <c r="CP7" s="325"/>
      <c r="CQ7" s="325"/>
      <c r="CR7" s="325"/>
      <c r="CS7" s="325"/>
      <c r="CT7" s="325"/>
      <c r="CU7" s="325"/>
      <c r="CV7" s="24"/>
      <c r="CW7" s="24"/>
    </row>
    <row r="8" spans="2:101" s="324" customFormat="1" ht="20.100000000000001" customHeight="1" x14ac:dyDescent="0.5">
      <c r="B8" s="326">
        <v>3</v>
      </c>
      <c r="C8" s="418">
        <v>12470</v>
      </c>
      <c r="D8" s="420" t="s">
        <v>136</v>
      </c>
      <c r="E8" s="333"/>
      <c r="F8" s="327"/>
      <c r="G8" s="328"/>
      <c r="H8" s="328"/>
      <c r="I8" s="328"/>
      <c r="J8" s="328"/>
      <c r="K8" s="328"/>
      <c r="L8" s="328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5"/>
      <c r="AN8" s="336"/>
      <c r="AO8" s="337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28"/>
      <c r="BJ8" s="328"/>
      <c r="BK8" s="328"/>
      <c r="BL8" s="338"/>
      <c r="BM8" s="338"/>
      <c r="BN8" s="338"/>
      <c r="BO8" s="328"/>
      <c r="BP8" s="328"/>
      <c r="BQ8" s="328"/>
      <c r="BR8" s="328"/>
      <c r="BS8" s="328"/>
      <c r="BT8" s="114"/>
      <c r="BU8" s="114"/>
      <c r="BV8" s="114"/>
      <c r="BW8" s="114"/>
      <c r="BX8" s="114"/>
      <c r="BY8" s="114"/>
      <c r="BZ8" s="114"/>
      <c r="CA8" s="114"/>
      <c r="CB8" s="114"/>
      <c r="CC8" s="115"/>
      <c r="CD8" s="114"/>
      <c r="CE8" s="114"/>
      <c r="CF8" s="114"/>
      <c r="CG8" s="114"/>
      <c r="CH8" s="117"/>
      <c r="CI8" s="331">
        <f t="shared" si="0"/>
        <v>80</v>
      </c>
      <c r="CJ8" s="332">
        <v>3</v>
      </c>
      <c r="CK8" s="323"/>
      <c r="CL8" s="323">
        <f t="shared" si="1"/>
        <v>0</v>
      </c>
      <c r="CN8" s="24"/>
      <c r="CO8" s="24"/>
      <c r="CP8" s="24"/>
      <c r="CQ8" s="24"/>
      <c r="CR8" s="24"/>
      <c r="CS8" s="24"/>
      <c r="CT8" s="24"/>
      <c r="CU8" s="24"/>
      <c r="CV8" s="24"/>
      <c r="CW8" s="24"/>
    </row>
    <row r="9" spans="2:101" s="324" customFormat="1" ht="20.100000000000001" customHeight="1" x14ac:dyDescent="0.5">
      <c r="B9" s="326">
        <v>4</v>
      </c>
      <c r="C9" s="418">
        <v>12488</v>
      </c>
      <c r="D9" s="421" t="s">
        <v>137</v>
      </c>
      <c r="E9" s="23"/>
      <c r="F9" s="327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114"/>
      <c r="V9" s="114"/>
      <c r="W9" s="114"/>
      <c r="X9" s="114"/>
      <c r="Y9" s="115"/>
      <c r="Z9" s="114"/>
      <c r="AA9" s="114"/>
      <c r="AB9" s="114"/>
      <c r="AC9" s="114"/>
      <c r="AD9" s="114"/>
      <c r="AE9" s="328"/>
      <c r="AF9" s="328"/>
      <c r="AG9" s="328"/>
      <c r="AH9" s="328"/>
      <c r="AI9" s="328"/>
      <c r="AJ9" s="328"/>
      <c r="AK9" s="226"/>
      <c r="AL9" s="226"/>
      <c r="AM9" s="339"/>
      <c r="AN9" s="340"/>
      <c r="AO9" s="330"/>
      <c r="AP9" s="328"/>
      <c r="AQ9" s="328"/>
      <c r="AR9" s="328"/>
      <c r="AS9" s="328"/>
      <c r="AT9" s="114"/>
      <c r="AU9" s="114"/>
      <c r="AV9" s="114"/>
      <c r="AW9" s="114"/>
      <c r="AX9" s="115"/>
      <c r="AY9" s="114"/>
      <c r="AZ9" s="114"/>
      <c r="BA9" s="114"/>
      <c r="BB9" s="114"/>
      <c r="BC9" s="114"/>
      <c r="BD9" s="328"/>
      <c r="BE9" s="328"/>
      <c r="BF9" s="328"/>
      <c r="BG9" s="328"/>
      <c r="BH9" s="328"/>
      <c r="BI9" s="328"/>
      <c r="BJ9" s="328"/>
      <c r="BK9" s="328"/>
      <c r="BL9" s="338"/>
      <c r="BM9" s="338"/>
      <c r="BN9" s="338"/>
      <c r="BO9" s="328"/>
      <c r="BP9" s="328"/>
      <c r="BQ9" s="328"/>
      <c r="BR9" s="328"/>
      <c r="BS9" s="328"/>
      <c r="BT9" s="114"/>
      <c r="BU9" s="114"/>
      <c r="BV9" s="114"/>
      <c r="BW9" s="114"/>
      <c r="BX9" s="114"/>
      <c r="BY9" s="114"/>
      <c r="BZ9" s="114"/>
      <c r="CA9" s="114"/>
      <c r="CB9" s="114"/>
      <c r="CC9" s="115"/>
      <c r="CD9" s="114"/>
      <c r="CE9" s="114"/>
      <c r="CF9" s="114"/>
      <c r="CG9" s="114"/>
      <c r="CH9" s="117"/>
      <c r="CI9" s="331">
        <f t="shared" si="0"/>
        <v>80</v>
      </c>
      <c r="CJ9" s="332">
        <v>4</v>
      </c>
      <c r="CK9" s="323"/>
      <c r="CL9" s="323">
        <f t="shared" si="1"/>
        <v>0</v>
      </c>
      <c r="CN9" s="24"/>
      <c r="CO9" s="24"/>
      <c r="CP9" s="24"/>
      <c r="CQ9" s="24"/>
      <c r="CR9" s="24"/>
      <c r="CS9" s="24"/>
      <c r="CT9" s="24"/>
      <c r="CU9" s="24"/>
      <c r="CV9" s="24"/>
      <c r="CW9" s="24"/>
    </row>
    <row r="10" spans="2:101" s="324" customFormat="1" ht="20.100000000000001" customHeight="1" x14ac:dyDescent="0.5">
      <c r="B10" s="326">
        <v>5</v>
      </c>
      <c r="C10" s="418">
        <v>12503</v>
      </c>
      <c r="D10" s="421" t="s">
        <v>138</v>
      </c>
      <c r="E10" s="341"/>
      <c r="F10" s="327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114"/>
      <c r="V10" s="114"/>
      <c r="W10" s="114"/>
      <c r="X10" s="114"/>
      <c r="Y10" s="115"/>
      <c r="Z10" s="114"/>
      <c r="AA10" s="114"/>
      <c r="AB10" s="114"/>
      <c r="AC10" s="114"/>
      <c r="AD10" s="114"/>
      <c r="AE10" s="328"/>
      <c r="AF10" s="328"/>
      <c r="AG10" s="328"/>
      <c r="AH10" s="328"/>
      <c r="AI10" s="328"/>
      <c r="AJ10" s="328"/>
      <c r="AK10" s="342"/>
      <c r="AL10" s="342"/>
      <c r="AM10" s="343"/>
      <c r="AN10" s="344"/>
      <c r="AO10" s="330"/>
      <c r="AP10" s="328"/>
      <c r="AQ10" s="328"/>
      <c r="AR10" s="328"/>
      <c r="AS10" s="328"/>
      <c r="AT10" s="114"/>
      <c r="AU10" s="114"/>
      <c r="AV10" s="114"/>
      <c r="AW10" s="114"/>
      <c r="AX10" s="115"/>
      <c r="AY10" s="114"/>
      <c r="AZ10" s="114"/>
      <c r="BA10" s="114"/>
      <c r="BB10" s="114"/>
      <c r="BC10" s="114"/>
      <c r="BD10" s="328"/>
      <c r="BE10" s="328"/>
      <c r="BF10" s="328"/>
      <c r="BG10" s="328"/>
      <c r="BH10" s="328"/>
      <c r="BI10" s="328"/>
      <c r="BJ10" s="328"/>
      <c r="BK10" s="328"/>
      <c r="BM10" s="345"/>
      <c r="BN10" s="345"/>
      <c r="BO10" s="328"/>
      <c r="BP10" s="328"/>
      <c r="BQ10" s="328"/>
      <c r="BR10" s="328"/>
      <c r="BS10" s="328"/>
      <c r="BT10" s="114"/>
      <c r="BU10" s="114"/>
      <c r="BV10" s="114"/>
      <c r="BW10" s="114"/>
      <c r="BX10" s="114"/>
      <c r="BY10" s="114"/>
      <c r="BZ10" s="114"/>
      <c r="CA10" s="114"/>
      <c r="CB10" s="114"/>
      <c r="CC10" s="115"/>
      <c r="CD10" s="114"/>
      <c r="CE10" s="114"/>
      <c r="CF10" s="114"/>
      <c r="CG10" s="114"/>
      <c r="CH10" s="117"/>
      <c r="CI10" s="331">
        <f t="shared" si="0"/>
        <v>80</v>
      </c>
      <c r="CJ10" s="332">
        <v>5</v>
      </c>
      <c r="CK10" s="323"/>
      <c r="CL10" s="323">
        <f t="shared" si="1"/>
        <v>0</v>
      </c>
      <c r="CN10" s="24"/>
      <c r="CO10" s="24"/>
      <c r="CP10" s="24"/>
      <c r="CQ10" s="24"/>
      <c r="CR10" s="24"/>
      <c r="CS10" s="24"/>
      <c r="CT10" s="24"/>
      <c r="CU10" s="24"/>
      <c r="CV10" s="24"/>
      <c r="CW10" s="24"/>
    </row>
    <row r="11" spans="2:101" s="324" customFormat="1" ht="20.100000000000001" customHeight="1" x14ac:dyDescent="0.5">
      <c r="B11" s="326">
        <v>6</v>
      </c>
      <c r="C11" s="418">
        <v>12513</v>
      </c>
      <c r="D11" s="421" t="s">
        <v>139</v>
      </c>
      <c r="E11" s="346"/>
      <c r="F11" s="327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114"/>
      <c r="V11" s="114"/>
      <c r="W11" s="114"/>
      <c r="X11" s="114"/>
      <c r="Y11" s="115"/>
      <c r="Z11" s="114"/>
      <c r="AA11" s="114"/>
      <c r="AB11" s="114"/>
      <c r="AC11" s="114"/>
      <c r="AD11" s="114"/>
      <c r="AE11" s="328"/>
      <c r="AF11" s="328"/>
      <c r="AG11" s="328"/>
      <c r="AH11" s="328"/>
      <c r="AI11" s="328"/>
      <c r="AJ11" s="328"/>
      <c r="AK11" s="226"/>
      <c r="AL11" s="226"/>
      <c r="AM11" s="339"/>
      <c r="AN11" s="340"/>
      <c r="AO11" s="330"/>
      <c r="AP11" s="328"/>
      <c r="AQ11" s="328"/>
      <c r="AR11" s="328"/>
      <c r="AS11" s="328"/>
      <c r="AT11" s="114"/>
      <c r="AU11" s="114"/>
      <c r="AV11" s="114"/>
      <c r="AW11" s="114"/>
      <c r="AX11" s="115"/>
      <c r="AY11" s="114"/>
      <c r="AZ11" s="114"/>
      <c r="BA11" s="114"/>
      <c r="BB11" s="114"/>
      <c r="BC11" s="114"/>
      <c r="BD11" s="328"/>
      <c r="BE11" s="328"/>
      <c r="BF11" s="328"/>
      <c r="BG11" s="328"/>
      <c r="BH11" s="328"/>
      <c r="BI11" s="328"/>
      <c r="BJ11" s="328"/>
      <c r="BK11" s="328"/>
      <c r="BL11" s="334"/>
      <c r="BM11" s="338"/>
      <c r="BN11" s="338"/>
      <c r="BO11" s="328"/>
      <c r="BP11" s="328"/>
      <c r="BQ11" s="328"/>
      <c r="BR11" s="328"/>
      <c r="BS11" s="328"/>
      <c r="BT11" s="114"/>
      <c r="BU11" s="114"/>
      <c r="BV11" s="114"/>
      <c r="BW11" s="114"/>
      <c r="BX11" s="114"/>
      <c r="BY11" s="114"/>
      <c r="BZ11" s="114"/>
      <c r="CA11" s="114"/>
      <c r="CB11" s="114"/>
      <c r="CC11" s="115"/>
      <c r="CD11" s="114"/>
      <c r="CE11" s="114"/>
      <c r="CF11" s="114"/>
      <c r="CG11" s="114"/>
      <c r="CH11" s="117"/>
      <c r="CI11" s="331">
        <f t="shared" si="0"/>
        <v>80</v>
      </c>
      <c r="CJ11" s="332">
        <v>6</v>
      </c>
      <c r="CK11" s="323"/>
      <c r="CL11" s="323">
        <f t="shared" si="1"/>
        <v>0</v>
      </c>
      <c r="CN11" s="24"/>
      <c r="CO11" s="24"/>
      <c r="CP11" s="24"/>
      <c r="CQ11" s="24"/>
      <c r="CR11" s="24"/>
      <c r="CS11" s="24"/>
      <c r="CT11" s="24"/>
      <c r="CU11" s="24"/>
      <c r="CV11" s="24"/>
      <c r="CW11" s="24"/>
    </row>
    <row r="12" spans="2:101" s="324" customFormat="1" ht="20.100000000000001" customHeight="1" x14ac:dyDescent="0.5">
      <c r="B12" s="326">
        <v>7</v>
      </c>
      <c r="C12" s="418">
        <v>12515</v>
      </c>
      <c r="D12" s="420" t="s">
        <v>140</v>
      </c>
      <c r="E12" s="14"/>
      <c r="F12" s="327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114"/>
      <c r="V12" s="114"/>
      <c r="W12" s="114"/>
      <c r="X12" s="114"/>
      <c r="Y12" s="115"/>
      <c r="Z12" s="114"/>
      <c r="AA12" s="114"/>
      <c r="AB12" s="114"/>
      <c r="AC12" s="114"/>
      <c r="AD12" s="114"/>
      <c r="AE12" s="328"/>
      <c r="AF12" s="328"/>
      <c r="AG12" s="328"/>
      <c r="AH12" s="328"/>
      <c r="AI12" s="328"/>
      <c r="AJ12" s="328"/>
      <c r="AK12" s="328"/>
      <c r="AL12" s="328"/>
      <c r="AM12" s="329"/>
      <c r="AN12" s="319"/>
      <c r="AO12" s="330"/>
      <c r="AP12" s="328"/>
      <c r="AQ12" s="328"/>
      <c r="AR12" s="328"/>
      <c r="AS12" s="328"/>
      <c r="AT12" s="114"/>
      <c r="AU12" s="114"/>
      <c r="AV12" s="114"/>
      <c r="AW12" s="114"/>
      <c r="AX12" s="115"/>
      <c r="AY12" s="114"/>
      <c r="AZ12" s="114"/>
      <c r="BA12" s="114"/>
      <c r="BB12" s="114"/>
      <c r="BC12" s="114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114"/>
      <c r="BU12" s="114"/>
      <c r="BV12" s="114"/>
      <c r="BW12" s="114"/>
      <c r="BX12" s="114"/>
      <c r="BY12" s="114"/>
      <c r="BZ12" s="114"/>
      <c r="CA12" s="114"/>
      <c r="CB12" s="114"/>
      <c r="CC12" s="115"/>
      <c r="CD12" s="114"/>
      <c r="CE12" s="114"/>
      <c r="CF12" s="114"/>
      <c r="CG12" s="114"/>
      <c r="CH12" s="117"/>
      <c r="CI12" s="331">
        <f t="shared" si="0"/>
        <v>80</v>
      </c>
      <c r="CJ12" s="332">
        <v>7</v>
      </c>
      <c r="CK12" s="323"/>
      <c r="CL12" s="323">
        <f t="shared" si="1"/>
        <v>0</v>
      </c>
      <c r="CN12" s="485"/>
      <c r="CO12" s="485"/>
      <c r="CP12" s="485"/>
      <c r="CQ12" s="485"/>
      <c r="CR12" s="485"/>
      <c r="CS12" s="485"/>
      <c r="CT12" s="485"/>
      <c r="CU12" s="485"/>
      <c r="CV12" s="485"/>
      <c r="CW12" s="485"/>
    </row>
    <row r="13" spans="2:101" s="324" customFormat="1" ht="20.100000000000001" customHeight="1" x14ac:dyDescent="0.5">
      <c r="B13" s="326">
        <v>8</v>
      </c>
      <c r="C13" s="418">
        <v>12534</v>
      </c>
      <c r="D13" s="421" t="s">
        <v>141</v>
      </c>
      <c r="E13" s="341"/>
      <c r="F13" s="327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114"/>
      <c r="V13" s="114"/>
      <c r="W13" s="114"/>
      <c r="X13" s="114"/>
      <c r="Y13" s="115"/>
      <c r="Z13" s="114"/>
      <c r="AA13" s="114"/>
      <c r="AB13" s="114"/>
      <c r="AC13" s="114"/>
      <c r="AD13" s="114"/>
      <c r="AE13" s="328"/>
      <c r="AF13" s="328"/>
      <c r="AG13" s="328"/>
      <c r="AH13" s="328"/>
      <c r="AI13" s="328"/>
      <c r="AJ13" s="328"/>
      <c r="AK13" s="328"/>
      <c r="AL13" s="328"/>
      <c r="AM13" s="329"/>
      <c r="AN13" s="319"/>
      <c r="AO13" s="330"/>
      <c r="AP13" s="328"/>
      <c r="AQ13" s="328"/>
      <c r="AR13" s="328"/>
      <c r="AS13" s="328"/>
      <c r="AT13" s="114"/>
      <c r="AU13" s="114"/>
      <c r="AV13" s="114"/>
      <c r="AW13" s="114"/>
      <c r="AX13" s="115"/>
      <c r="AY13" s="114"/>
      <c r="AZ13" s="114"/>
      <c r="BA13" s="114"/>
      <c r="BB13" s="114"/>
      <c r="BC13" s="114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8"/>
      <c r="BR13" s="328"/>
      <c r="BS13" s="328"/>
      <c r="BT13" s="114"/>
      <c r="BU13" s="114"/>
      <c r="BV13" s="114"/>
      <c r="BW13" s="114"/>
      <c r="BX13" s="114"/>
      <c r="BY13" s="114"/>
      <c r="BZ13" s="114"/>
      <c r="CA13" s="114"/>
      <c r="CB13" s="114"/>
      <c r="CC13" s="115"/>
      <c r="CD13" s="114"/>
      <c r="CE13" s="114"/>
      <c r="CF13" s="114"/>
      <c r="CG13" s="114"/>
      <c r="CH13" s="117"/>
      <c r="CI13" s="331">
        <f t="shared" si="0"/>
        <v>80</v>
      </c>
      <c r="CJ13" s="332">
        <v>8</v>
      </c>
      <c r="CK13" s="323"/>
      <c r="CL13" s="323">
        <f t="shared" si="1"/>
        <v>0</v>
      </c>
      <c r="CN13" s="485"/>
      <c r="CO13" s="485"/>
      <c r="CP13" s="485"/>
      <c r="CQ13" s="485"/>
      <c r="CR13" s="485"/>
      <c r="CS13" s="485"/>
      <c r="CT13" s="485"/>
      <c r="CU13" s="485"/>
      <c r="CV13" s="485"/>
      <c r="CW13" s="485"/>
    </row>
    <row r="14" spans="2:101" s="324" customFormat="1" ht="20.100000000000001" customHeight="1" x14ac:dyDescent="0.5">
      <c r="B14" s="326">
        <v>9</v>
      </c>
      <c r="C14" s="418">
        <v>12538</v>
      </c>
      <c r="D14" s="421" t="s">
        <v>142</v>
      </c>
      <c r="E14" s="347"/>
      <c r="F14" s="327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114"/>
      <c r="V14" s="114"/>
      <c r="W14" s="114"/>
      <c r="X14" s="114"/>
      <c r="Y14" s="115"/>
      <c r="Z14" s="114"/>
      <c r="AA14" s="114"/>
      <c r="AB14" s="114"/>
      <c r="AC14" s="114"/>
      <c r="AD14" s="114"/>
      <c r="AE14" s="328"/>
      <c r="AF14" s="328"/>
      <c r="AG14" s="328"/>
      <c r="AH14" s="328"/>
      <c r="AI14" s="328"/>
      <c r="AJ14" s="328"/>
      <c r="AK14" s="328"/>
      <c r="AL14" s="328"/>
      <c r="AM14" s="335"/>
      <c r="AN14" s="336"/>
      <c r="AO14" s="337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48"/>
      <c r="CI14" s="331">
        <f t="shared" si="0"/>
        <v>80</v>
      </c>
      <c r="CJ14" s="332">
        <v>9</v>
      </c>
      <c r="CK14" s="323"/>
      <c r="CL14" s="323">
        <f t="shared" si="1"/>
        <v>0</v>
      </c>
      <c r="CN14" s="485"/>
      <c r="CO14" s="485"/>
      <c r="CP14" s="485"/>
      <c r="CQ14" s="485"/>
      <c r="CR14" s="485"/>
      <c r="CS14" s="485"/>
      <c r="CT14" s="485"/>
      <c r="CU14" s="485"/>
      <c r="CV14" s="485"/>
      <c r="CW14" s="485"/>
    </row>
    <row r="15" spans="2:101" s="324" customFormat="1" ht="20.100000000000001" customHeight="1" x14ac:dyDescent="0.5">
      <c r="B15" s="326">
        <v>10</v>
      </c>
      <c r="C15" s="418">
        <v>12561</v>
      </c>
      <c r="D15" s="421" t="s">
        <v>143</v>
      </c>
      <c r="E15" s="341"/>
      <c r="F15" s="327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114"/>
      <c r="V15" s="114"/>
      <c r="W15" s="114"/>
      <c r="X15" s="114"/>
      <c r="Y15" s="115"/>
      <c r="Z15" s="114"/>
      <c r="AA15" s="114"/>
      <c r="AB15" s="114"/>
      <c r="AC15" s="114"/>
      <c r="AD15" s="114"/>
      <c r="AE15" s="328"/>
      <c r="AF15" s="328"/>
      <c r="AG15" s="328"/>
      <c r="AH15" s="328"/>
      <c r="AI15" s="328"/>
      <c r="AJ15" s="328"/>
      <c r="AK15" s="328"/>
      <c r="AL15" s="328"/>
      <c r="AM15" s="335"/>
      <c r="AN15" s="336"/>
      <c r="AO15" s="337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48"/>
      <c r="CI15" s="331">
        <f t="shared" si="0"/>
        <v>80</v>
      </c>
      <c r="CJ15" s="332">
        <v>10</v>
      </c>
      <c r="CK15" s="323"/>
      <c r="CL15" s="323">
        <f t="shared" si="1"/>
        <v>0</v>
      </c>
      <c r="CN15" s="485"/>
      <c r="CO15" s="485"/>
      <c r="CP15" s="485"/>
      <c r="CQ15" s="485"/>
      <c r="CR15" s="485"/>
      <c r="CS15" s="485"/>
      <c r="CT15" s="485"/>
      <c r="CU15" s="485"/>
      <c r="CV15" s="485"/>
      <c r="CW15" s="485"/>
    </row>
    <row r="16" spans="2:101" s="324" customFormat="1" ht="20.100000000000001" customHeight="1" x14ac:dyDescent="0.65">
      <c r="B16" s="326">
        <v>11</v>
      </c>
      <c r="C16" s="418">
        <v>12563</v>
      </c>
      <c r="D16" s="420" t="s">
        <v>144</v>
      </c>
      <c r="E16" s="333"/>
      <c r="F16" s="327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114"/>
      <c r="V16" s="114"/>
      <c r="W16" s="114"/>
      <c r="X16" s="114"/>
      <c r="Y16" s="115"/>
      <c r="Z16" s="114"/>
      <c r="AA16" s="114"/>
      <c r="AB16" s="114"/>
      <c r="AC16" s="114"/>
      <c r="AD16" s="114"/>
      <c r="AE16" s="328"/>
      <c r="AF16" s="328"/>
      <c r="AG16" s="328"/>
      <c r="AH16" s="328"/>
      <c r="AI16" s="328"/>
      <c r="AJ16" s="328"/>
      <c r="AK16" s="328"/>
      <c r="AL16" s="328"/>
      <c r="AM16" s="335"/>
      <c r="AN16" s="336"/>
      <c r="AO16" s="337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48"/>
      <c r="CI16" s="331">
        <f t="shared" si="0"/>
        <v>80</v>
      </c>
      <c r="CJ16" s="332">
        <v>11</v>
      </c>
      <c r="CK16" s="323"/>
      <c r="CL16" s="323">
        <f t="shared" si="1"/>
        <v>0</v>
      </c>
      <c r="CN16" s="486"/>
      <c r="CO16" s="486"/>
      <c r="CP16" s="486"/>
      <c r="CQ16" s="486"/>
      <c r="CR16" s="486"/>
      <c r="CS16" s="349"/>
      <c r="CT16" s="349"/>
      <c r="CU16" s="349"/>
      <c r="CV16" s="349"/>
      <c r="CW16" s="349"/>
    </row>
    <row r="17" spans="2:101" s="324" customFormat="1" ht="20.100000000000001" customHeight="1" x14ac:dyDescent="0.65">
      <c r="B17" s="326">
        <v>12</v>
      </c>
      <c r="C17" s="418">
        <v>12647</v>
      </c>
      <c r="D17" s="421" t="s">
        <v>145</v>
      </c>
      <c r="E17" s="350"/>
      <c r="F17" s="351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114"/>
      <c r="V17" s="114"/>
      <c r="W17" s="114"/>
      <c r="X17" s="114"/>
      <c r="Y17" s="115"/>
      <c r="Z17" s="114"/>
      <c r="AA17" s="114"/>
      <c r="AB17" s="114"/>
      <c r="AC17" s="114"/>
      <c r="AD17" s="114"/>
      <c r="AE17" s="352"/>
      <c r="AF17" s="352"/>
      <c r="AG17" s="352"/>
      <c r="AH17" s="352"/>
      <c r="AI17" s="352"/>
      <c r="AJ17" s="352"/>
      <c r="AK17" s="352"/>
      <c r="AL17" s="352"/>
      <c r="AM17" s="335"/>
      <c r="AN17" s="336"/>
      <c r="AO17" s="337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48"/>
      <c r="CI17" s="331">
        <f t="shared" si="0"/>
        <v>80</v>
      </c>
      <c r="CJ17" s="332">
        <v>12</v>
      </c>
      <c r="CK17" s="323"/>
      <c r="CL17" s="323">
        <f t="shared" si="1"/>
        <v>0</v>
      </c>
      <c r="CN17" s="486"/>
      <c r="CO17" s="486"/>
      <c r="CP17" s="486"/>
      <c r="CQ17" s="486"/>
      <c r="CR17" s="486"/>
      <c r="CS17" s="349"/>
      <c r="CT17" s="349"/>
      <c r="CU17" s="349"/>
      <c r="CV17" s="349"/>
      <c r="CW17" s="349"/>
    </row>
    <row r="18" spans="2:101" s="324" customFormat="1" ht="20.100000000000001" customHeight="1" x14ac:dyDescent="0.5">
      <c r="B18" s="326">
        <v>13</v>
      </c>
      <c r="C18" s="418">
        <v>12660</v>
      </c>
      <c r="D18" s="421" t="s">
        <v>146</v>
      </c>
      <c r="E18" s="14"/>
      <c r="F18" s="353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114"/>
      <c r="V18" s="114"/>
      <c r="W18" s="114"/>
      <c r="X18" s="114"/>
      <c r="Y18" s="115"/>
      <c r="Z18" s="114"/>
      <c r="AA18" s="114"/>
      <c r="AB18" s="114"/>
      <c r="AC18" s="114"/>
      <c r="AD18" s="114"/>
      <c r="AE18" s="354"/>
      <c r="AF18" s="354"/>
      <c r="AG18" s="354"/>
      <c r="AH18" s="354"/>
      <c r="AI18" s="354"/>
      <c r="AJ18" s="354"/>
      <c r="AK18" s="354"/>
      <c r="AL18" s="354"/>
      <c r="AM18" s="335"/>
      <c r="AN18" s="336"/>
      <c r="AO18" s="337"/>
      <c r="AP18" s="334"/>
      <c r="AQ18" s="334"/>
      <c r="AR18" s="334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48"/>
      <c r="CI18" s="331">
        <f t="shared" si="0"/>
        <v>80</v>
      </c>
      <c r="CJ18" s="332">
        <v>13</v>
      </c>
      <c r="CK18" s="323"/>
      <c r="CL18" s="323">
        <f t="shared" si="1"/>
        <v>0</v>
      </c>
    </row>
    <row r="19" spans="2:101" s="324" customFormat="1" ht="20.100000000000001" customHeight="1" x14ac:dyDescent="0.5">
      <c r="B19" s="326">
        <v>14</v>
      </c>
      <c r="C19" s="418">
        <v>12920</v>
      </c>
      <c r="D19" s="421" t="s">
        <v>147</v>
      </c>
      <c r="E19" s="346"/>
      <c r="F19" s="327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114"/>
      <c r="V19" s="114"/>
      <c r="W19" s="114"/>
      <c r="X19" s="114"/>
      <c r="Y19" s="115"/>
      <c r="Z19" s="114"/>
      <c r="AA19" s="114"/>
      <c r="AB19" s="114"/>
      <c r="AC19" s="114"/>
      <c r="AD19" s="114"/>
      <c r="AE19" s="328"/>
      <c r="AF19" s="328"/>
      <c r="AG19" s="328"/>
      <c r="AH19" s="328"/>
      <c r="AI19" s="328"/>
      <c r="AJ19" s="328"/>
      <c r="AK19" s="328"/>
      <c r="AL19" s="328"/>
      <c r="AM19" s="335"/>
      <c r="AN19" s="336"/>
      <c r="AO19" s="337"/>
      <c r="AP19" s="334"/>
      <c r="AQ19" s="334"/>
      <c r="AR19" s="334"/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4"/>
      <c r="CD19" s="334"/>
      <c r="CE19" s="334"/>
      <c r="CF19" s="334"/>
      <c r="CG19" s="334"/>
      <c r="CH19" s="348"/>
      <c r="CI19" s="331">
        <f t="shared" si="0"/>
        <v>80</v>
      </c>
      <c r="CJ19" s="332">
        <v>14</v>
      </c>
      <c r="CK19" s="323"/>
      <c r="CL19" s="323">
        <f t="shared" si="1"/>
        <v>0</v>
      </c>
    </row>
    <row r="20" spans="2:101" s="324" customFormat="1" ht="20.100000000000001" customHeight="1" x14ac:dyDescent="0.5">
      <c r="B20" s="326">
        <v>15</v>
      </c>
      <c r="C20" s="418">
        <v>12926</v>
      </c>
      <c r="D20" s="421" t="s">
        <v>148</v>
      </c>
      <c r="E20" s="14"/>
      <c r="F20" s="351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114"/>
      <c r="V20" s="114"/>
      <c r="W20" s="114"/>
      <c r="X20" s="114"/>
      <c r="Y20" s="115"/>
      <c r="Z20" s="114"/>
      <c r="AA20" s="114"/>
      <c r="AB20" s="114"/>
      <c r="AC20" s="114"/>
      <c r="AD20" s="114"/>
      <c r="AE20" s="352"/>
      <c r="AF20" s="352"/>
      <c r="AG20" s="352"/>
      <c r="AH20" s="352"/>
      <c r="AI20" s="352"/>
      <c r="AJ20" s="352"/>
      <c r="AK20" s="352"/>
      <c r="AL20" s="352"/>
      <c r="AM20" s="335"/>
      <c r="AN20" s="336"/>
      <c r="AO20" s="337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334"/>
      <c r="BU20" s="334"/>
      <c r="BV20" s="334"/>
      <c r="BW20" s="334"/>
      <c r="BX20" s="334"/>
      <c r="BY20" s="334"/>
      <c r="BZ20" s="334"/>
      <c r="CA20" s="334"/>
      <c r="CB20" s="334"/>
      <c r="CC20" s="334"/>
      <c r="CD20" s="334"/>
      <c r="CE20" s="334"/>
      <c r="CF20" s="334"/>
      <c r="CG20" s="334"/>
      <c r="CH20" s="348"/>
      <c r="CI20" s="331">
        <f t="shared" si="0"/>
        <v>80</v>
      </c>
      <c r="CJ20" s="332">
        <v>15</v>
      </c>
      <c r="CK20" s="323"/>
      <c r="CL20" s="323">
        <f t="shared" si="1"/>
        <v>0</v>
      </c>
    </row>
    <row r="21" spans="2:101" s="324" customFormat="1" ht="20.100000000000001" customHeight="1" x14ac:dyDescent="0.5">
      <c r="B21" s="326">
        <v>16</v>
      </c>
      <c r="C21" s="418">
        <v>13361</v>
      </c>
      <c r="D21" s="421" t="s">
        <v>149</v>
      </c>
      <c r="E21" s="341"/>
      <c r="F21" s="327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114"/>
      <c r="V21" s="114"/>
      <c r="W21" s="114"/>
      <c r="X21" s="114"/>
      <c r="Y21" s="115"/>
      <c r="Z21" s="114"/>
      <c r="AA21" s="114"/>
      <c r="AB21" s="114"/>
      <c r="AC21" s="114"/>
      <c r="AD21" s="114"/>
      <c r="AE21" s="328"/>
      <c r="AF21" s="328"/>
      <c r="AG21" s="328"/>
      <c r="AH21" s="328"/>
      <c r="AI21" s="328"/>
      <c r="AJ21" s="328"/>
      <c r="AK21" s="328"/>
      <c r="AL21" s="328"/>
      <c r="AM21" s="335"/>
      <c r="AN21" s="336"/>
      <c r="AO21" s="337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334"/>
      <c r="CG21" s="334"/>
      <c r="CH21" s="348"/>
      <c r="CI21" s="331">
        <f t="shared" si="0"/>
        <v>80</v>
      </c>
      <c r="CJ21" s="332">
        <v>16</v>
      </c>
      <c r="CK21" s="323"/>
      <c r="CL21" s="323">
        <f t="shared" si="1"/>
        <v>0</v>
      </c>
    </row>
    <row r="22" spans="2:101" s="324" customFormat="1" ht="20.100000000000001" customHeight="1" x14ac:dyDescent="0.5">
      <c r="B22" s="326">
        <v>17</v>
      </c>
      <c r="C22" s="418">
        <v>13420</v>
      </c>
      <c r="D22" s="421" t="s">
        <v>150</v>
      </c>
      <c r="E22" s="23"/>
      <c r="F22" s="351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114"/>
      <c r="V22" s="114"/>
      <c r="W22" s="114"/>
      <c r="X22" s="114"/>
      <c r="Y22" s="115"/>
      <c r="Z22" s="114"/>
      <c r="AA22" s="114"/>
      <c r="AB22" s="114"/>
      <c r="AC22" s="114"/>
      <c r="AD22" s="114"/>
      <c r="AE22" s="352"/>
      <c r="AF22" s="352"/>
      <c r="AG22" s="352"/>
      <c r="AH22" s="352"/>
      <c r="AI22" s="352"/>
      <c r="AJ22" s="352"/>
      <c r="AK22" s="352"/>
      <c r="AL22" s="352"/>
      <c r="AM22" s="335"/>
      <c r="AN22" s="336"/>
      <c r="AO22" s="337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4"/>
      <c r="CD22" s="334"/>
      <c r="CE22" s="334"/>
      <c r="CF22" s="334"/>
      <c r="CG22" s="334"/>
      <c r="CH22" s="348"/>
      <c r="CI22" s="331">
        <f t="shared" si="0"/>
        <v>80</v>
      </c>
      <c r="CJ22" s="332">
        <v>17</v>
      </c>
      <c r="CK22" s="323"/>
      <c r="CL22" s="323">
        <f t="shared" si="1"/>
        <v>0</v>
      </c>
    </row>
    <row r="23" spans="2:101" s="324" customFormat="1" ht="20.100000000000001" customHeight="1" x14ac:dyDescent="0.5">
      <c r="B23" s="326">
        <v>18</v>
      </c>
      <c r="C23" s="418">
        <v>13429</v>
      </c>
      <c r="D23" s="421" t="s">
        <v>151</v>
      </c>
      <c r="E23" s="341"/>
      <c r="F23" s="351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114"/>
      <c r="V23" s="114"/>
      <c r="W23" s="114"/>
      <c r="X23" s="114"/>
      <c r="Y23" s="115"/>
      <c r="Z23" s="114"/>
      <c r="AA23" s="114"/>
      <c r="AB23" s="114"/>
      <c r="AC23" s="114"/>
      <c r="AD23" s="114"/>
      <c r="AE23" s="352"/>
      <c r="AF23" s="352"/>
      <c r="AG23" s="352"/>
      <c r="AH23" s="352"/>
      <c r="AI23" s="352"/>
      <c r="AJ23" s="352"/>
      <c r="AK23" s="352"/>
      <c r="AL23" s="352"/>
      <c r="AM23" s="335"/>
      <c r="AN23" s="336"/>
      <c r="AO23" s="337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4"/>
      <c r="CH23" s="348"/>
      <c r="CI23" s="331">
        <f t="shared" si="0"/>
        <v>80</v>
      </c>
      <c r="CJ23" s="332">
        <v>18</v>
      </c>
      <c r="CK23" s="323"/>
      <c r="CL23" s="323">
        <f t="shared" si="1"/>
        <v>0</v>
      </c>
    </row>
    <row r="24" spans="2:101" s="324" customFormat="1" ht="20.100000000000001" customHeight="1" x14ac:dyDescent="0.5">
      <c r="B24" s="326">
        <v>19</v>
      </c>
      <c r="C24" s="418">
        <v>13430</v>
      </c>
      <c r="D24" s="421" t="s">
        <v>152</v>
      </c>
      <c r="E24" s="355"/>
      <c r="F24" s="327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114"/>
      <c r="V24" s="114"/>
      <c r="W24" s="114"/>
      <c r="X24" s="114"/>
      <c r="Y24" s="115"/>
      <c r="Z24" s="114"/>
      <c r="AA24" s="114"/>
      <c r="AB24" s="114"/>
      <c r="AC24" s="114"/>
      <c r="AD24" s="114"/>
      <c r="AE24" s="328"/>
      <c r="AF24" s="328"/>
      <c r="AG24" s="328"/>
      <c r="AH24" s="328"/>
      <c r="AI24" s="328"/>
      <c r="AJ24" s="328"/>
      <c r="AK24" s="328"/>
      <c r="AL24" s="328"/>
      <c r="AM24" s="335"/>
      <c r="AN24" s="336"/>
      <c r="AO24" s="337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4"/>
      <c r="CH24" s="348"/>
      <c r="CI24" s="331">
        <f t="shared" si="0"/>
        <v>80</v>
      </c>
      <c r="CJ24" s="332">
        <v>19</v>
      </c>
      <c r="CK24" s="323"/>
      <c r="CL24" s="323">
        <f t="shared" si="1"/>
        <v>0</v>
      </c>
    </row>
    <row r="25" spans="2:101" s="324" customFormat="1" ht="20.100000000000001" customHeight="1" x14ac:dyDescent="0.5">
      <c r="B25" s="326">
        <v>20</v>
      </c>
      <c r="C25" s="418">
        <v>13618</v>
      </c>
      <c r="D25" s="421" t="s">
        <v>153</v>
      </c>
      <c r="E25" s="356"/>
      <c r="F25" s="353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114"/>
      <c r="V25" s="114"/>
      <c r="W25" s="114"/>
      <c r="X25" s="114"/>
      <c r="Y25" s="115"/>
      <c r="Z25" s="114"/>
      <c r="AA25" s="114"/>
      <c r="AB25" s="114"/>
      <c r="AC25" s="114"/>
      <c r="AD25" s="114"/>
      <c r="AE25" s="354"/>
      <c r="AF25" s="354"/>
      <c r="AG25" s="354"/>
      <c r="AH25" s="354"/>
      <c r="AI25" s="354"/>
      <c r="AJ25" s="354"/>
      <c r="AK25" s="354"/>
      <c r="AL25" s="354"/>
      <c r="AM25" s="335"/>
      <c r="AN25" s="336"/>
      <c r="AO25" s="337"/>
      <c r="AP25" s="334"/>
      <c r="AQ25" s="334"/>
      <c r="AR25" s="334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/>
      <c r="BV25" s="334"/>
      <c r="BW25" s="334"/>
      <c r="BX25" s="334"/>
      <c r="BY25" s="334"/>
      <c r="BZ25" s="334"/>
      <c r="CA25" s="334"/>
      <c r="CB25" s="334"/>
      <c r="CC25" s="334"/>
      <c r="CD25" s="334"/>
      <c r="CE25" s="334"/>
      <c r="CF25" s="334"/>
      <c r="CG25" s="334"/>
      <c r="CH25" s="348"/>
      <c r="CI25" s="331">
        <f t="shared" si="0"/>
        <v>80</v>
      </c>
      <c r="CJ25" s="332">
        <v>20</v>
      </c>
      <c r="CK25" s="323"/>
      <c r="CL25" s="323">
        <f t="shared" si="1"/>
        <v>0</v>
      </c>
    </row>
    <row r="26" spans="2:101" s="324" customFormat="1" ht="20.100000000000001" customHeight="1" x14ac:dyDescent="0.5">
      <c r="B26" s="326">
        <v>21</v>
      </c>
      <c r="C26" s="418">
        <v>13635</v>
      </c>
      <c r="D26" s="421" t="s">
        <v>154</v>
      </c>
      <c r="E26" s="356"/>
      <c r="F26" s="353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114"/>
      <c r="V26" s="114"/>
      <c r="W26" s="114"/>
      <c r="X26" s="114"/>
      <c r="Y26" s="115"/>
      <c r="Z26" s="114"/>
      <c r="AA26" s="114"/>
      <c r="AB26" s="114"/>
      <c r="AC26" s="114"/>
      <c r="AD26" s="114"/>
      <c r="AE26" s="354"/>
      <c r="AF26" s="354"/>
      <c r="AG26" s="354"/>
      <c r="AH26" s="354"/>
      <c r="AI26" s="354"/>
      <c r="AJ26" s="354"/>
      <c r="AK26" s="354"/>
      <c r="AL26" s="354"/>
      <c r="AM26" s="335"/>
      <c r="AN26" s="336"/>
      <c r="AO26" s="337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>
        <v>1</v>
      </c>
      <c r="BZ26" s="334"/>
      <c r="CA26" s="334"/>
      <c r="CB26" s="334"/>
      <c r="CC26" s="334"/>
      <c r="CD26" s="334"/>
      <c r="CE26" s="334"/>
      <c r="CF26" s="334"/>
      <c r="CG26" s="334"/>
      <c r="CH26" s="348"/>
      <c r="CI26" s="331">
        <f t="shared" ref="CI26" si="2">($CI$4-CL26)</f>
        <v>79</v>
      </c>
      <c r="CJ26" s="332">
        <v>21</v>
      </c>
      <c r="CK26" s="323"/>
      <c r="CL26" s="323">
        <f t="shared" si="1"/>
        <v>1</v>
      </c>
    </row>
    <row r="27" spans="2:101" s="324" customFormat="1" ht="20.100000000000001" customHeight="1" x14ac:dyDescent="0.5">
      <c r="B27" s="326">
        <v>22</v>
      </c>
      <c r="C27" s="401"/>
      <c r="D27" s="402"/>
      <c r="E27" s="356"/>
      <c r="F27" s="353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114"/>
      <c r="V27" s="114"/>
      <c r="W27" s="114"/>
      <c r="X27" s="114"/>
      <c r="Y27" s="115"/>
      <c r="Z27" s="114"/>
      <c r="AA27" s="114"/>
      <c r="AB27" s="114"/>
      <c r="AC27" s="114"/>
      <c r="AD27" s="114"/>
      <c r="AE27" s="354"/>
      <c r="AF27" s="354"/>
      <c r="AG27" s="354"/>
      <c r="AH27" s="354"/>
      <c r="AI27" s="354"/>
      <c r="AJ27" s="354"/>
      <c r="AK27" s="354"/>
      <c r="AL27" s="354"/>
      <c r="AM27" s="335"/>
      <c r="AN27" s="336"/>
      <c r="AO27" s="337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48"/>
      <c r="CI27" s="331"/>
      <c r="CJ27" s="332"/>
      <c r="CK27" s="323"/>
      <c r="CL27" s="323"/>
    </row>
    <row r="28" spans="2:101" s="324" customFormat="1" ht="20.100000000000001" customHeight="1" x14ac:dyDescent="0.5">
      <c r="B28" s="326">
        <v>23</v>
      </c>
      <c r="C28" s="401"/>
      <c r="D28" s="402"/>
      <c r="E28" s="356"/>
      <c r="F28" s="353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114"/>
      <c r="V28" s="114"/>
      <c r="W28" s="114"/>
      <c r="X28" s="114"/>
      <c r="Y28" s="115"/>
      <c r="Z28" s="114"/>
      <c r="AA28" s="114"/>
      <c r="AB28" s="114"/>
      <c r="AC28" s="114"/>
      <c r="AD28" s="114"/>
      <c r="AE28" s="354"/>
      <c r="AF28" s="354"/>
      <c r="AG28" s="354"/>
      <c r="AH28" s="354"/>
      <c r="AI28" s="354"/>
      <c r="AJ28" s="354"/>
      <c r="AK28" s="354"/>
      <c r="AL28" s="354"/>
      <c r="AM28" s="335"/>
      <c r="AN28" s="336"/>
      <c r="AO28" s="337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48"/>
      <c r="CI28" s="331"/>
      <c r="CJ28" s="332"/>
      <c r="CK28" s="323"/>
      <c r="CL28" s="323"/>
    </row>
    <row r="29" spans="2:101" s="324" customFormat="1" ht="20.100000000000001" customHeight="1" x14ac:dyDescent="0.5">
      <c r="B29" s="326">
        <v>24</v>
      </c>
      <c r="C29" s="368"/>
      <c r="D29" s="370"/>
      <c r="E29" s="356"/>
      <c r="F29" s="353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114"/>
      <c r="V29" s="114"/>
      <c r="W29" s="114"/>
      <c r="X29" s="114"/>
      <c r="Y29" s="115"/>
      <c r="Z29" s="114"/>
      <c r="AA29" s="114"/>
      <c r="AB29" s="114"/>
      <c r="AC29" s="114"/>
      <c r="AD29" s="114"/>
      <c r="AE29" s="354"/>
      <c r="AF29" s="354"/>
      <c r="AG29" s="354"/>
      <c r="AH29" s="354"/>
      <c r="AI29" s="354"/>
      <c r="AJ29" s="354"/>
      <c r="AK29" s="354"/>
      <c r="AL29" s="354"/>
      <c r="AM29" s="335"/>
      <c r="AN29" s="336"/>
      <c r="AO29" s="337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48"/>
      <c r="CI29" s="331"/>
      <c r="CJ29" s="332"/>
      <c r="CK29" s="323"/>
      <c r="CL29" s="323"/>
    </row>
    <row r="30" spans="2:101" s="324" customFormat="1" ht="20.100000000000001" customHeight="1" x14ac:dyDescent="0.5">
      <c r="B30" s="326">
        <v>25</v>
      </c>
      <c r="C30" s="368"/>
      <c r="D30" s="370"/>
      <c r="E30" s="356"/>
      <c r="F30" s="353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114"/>
      <c r="V30" s="114"/>
      <c r="W30" s="114"/>
      <c r="X30" s="114"/>
      <c r="Y30" s="115"/>
      <c r="Z30" s="114"/>
      <c r="AA30" s="114"/>
      <c r="AB30" s="114"/>
      <c r="AC30" s="114"/>
      <c r="AD30" s="114"/>
      <c r="AE30" s="354"/>
      <c r="AF30" s="354"/>
      <c r="AG30" s="354"/>
      <c r="AH30" s="354"/>
      <c r="AI30" s="354"/>
      <c r="AJ30" s="354"/>
      <c r="AK30" s="354"/>
      <c r="AL30" s="354"/>
      <c r="AM30" s="335"/>
      <c r="AN30" s="336"/>
      <c r="AO30" s="337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334"/>
      <c r="BU30" s="334"/>
      <c r="BV30" s="334"/>
      <c r="BW30" s="334"/>
      <c r="BX30" s="334"/>
      <c r="BY30" s="334"/>
      <c r="BZ30" s="334"/>
      <c r="CA30" s="334"/>
      <c r="CB30" s="334"/>
      <c r="CC30" s="334"/>
      <c r="CD30" s="334"/>
      <c r="CE30" s="334"/>
      <c r="CF30" s="334"/>
      <c r="CG30" s="334"/>
      <c r="CH30" s="348"/>
      <c r="CI30" s="331"/>
      <c r="CJ30" s="332"/>
      <c r="CK30" s="323"/>
      <c r="CL30" s="323"/>
    </row>
    <row r="31" spans="2:101" s="324" customFormat="1" ht="20.100000000000001" customHeight="1" x14ac:dyDescent="0.5">
      <c r="B31" s="326">
        <v>26</v>
      </c>
      <c r="C31" s="368"/>
      <c r="D31" s="370"/>
      <c r="E31" s="15"/>
      <c r="F31" s="327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328"/>
      <c r="AF31" s="328"/>
      <c r="AG31" s="328"/>
      <c r="AH31" s="328"/>
      <c r="AI31" s="328"/>
      <c r="AJ31" s="328"/>
      <c r="AK31" s="328"/>
      <c r="AL31" s="328"/>
      <c r="AM31" s="335"/>
      <c r="AN31" s="336"/>
      <c r="AO31" s="337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48"/>
      <c r="CI31" s="331"/>
      <c r="CJ31" s="332"/>
      <c r="CK31" s="323"/>
      <c r="CL31" s="323"/>
    </row>
    <row r="32" spans="2:101" s="324" customFormat="1" ht="20.100000000000001" customHeight="1" x14ac:dyDescent="0.55000000000000004">
      <c r="B32" s="326">
        <v>27</v>
      </c>
      <c r="C32" s="369"/>
      <c r="D32" s="371"/>
      <c r="E32" s="333"/>
      <c r="F32" s="327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328"/>
      <c r="AF32" s="328"/>
      <c r="AG32" s="328"/>
      <c r="AH32" s="328"/>
      <c r="AI32" s="328"/>
      <c r="AJ32" s="328"/>
      <c r="AK32" s="328"/>
      <c r="AL32" s="328"/>
      <c r="AM32" s="335"/>
      <c r="AN32" s="336"/>
      <c r="AO32" s="337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48"/>
      <c r="CI32" s="331"/>
      <c r="CJ32" s="332"/>
      <c r="CK32" s="323"/>
      <c r="CL32" s="323"/>
    </row>
    <row r="33" spans="2:90" s="324" customFormat="1" ht="20.100000000000001" customHeight="1" x14ac:dyDescent="0.5">
      <c r="B33" s="326">
        <v>28</v>
      </c>
      <c r="C33" s="357"/>
      <c r="D33" s="487"/>
      <c r="E33" s="488"/>
      <c r="F33" s="351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352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352"/>
      <c r="AF33" s="352"/>
      <c r="AG33" s="352"/>
      <c r="AH33" s="352"/>
      <c r="AI33" s="352"/>
      <c r="AJ33" s="352"/>
      <c r="AK33" s="352"/>
      <c r="AL33" s="352"/>
      <c r="AM33" s="335"/>
      <c r="AN33" s="336"/>
      <c r="AO33" s="337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334"/>
      <c r="BU33" s="334"/>
      <c r="BV33" s="334"/>
      <c r="BW33" s="334"/>
      <c r="BX33" s="334"/>
      <c r="BY33" s="334"/>
      <c r="BZ33" s="334"/>
      <c r="CA33" s="334"/>
      <c r="CB33" s="334"/>
      <c r="CC33" s="334"/>
      <c r="CD33" s="334"/>
      <c r="CE33" s="334"/>
      <c r="CF33" s="334"/>
      <c r="CG33" s="334"/>
      <c r="CH33" s="348"/>
      <c r="CI33" s="331"/>
      <c r="CJ33" s="332"/>
      <c r="CK33" s="323"/>
      <c r="CL33" s="323"/>
    </row>
    <row r="34" spans="2:90" s="324" customFormat="1" ht="20.100000000000001" customHeight="1" x14ac:dyDescent="0.5">
      <c r="B34" s="326">
        <v>29</v>
      </c>
      <c r="C34" s="357"/>
      <c r="D34" s="358"/>
      <c r="E34" s="228"/>
      <c r="F34" s="327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328"/>
      <c r="AF34" s="328"/>
      <c r="AG34" s="328"/>
      <c r="AH34" s="328"/>
      <c r="AI34" s="328"/>
      <c r="AJ34" s="328"/>
      <c r="AK34" s="328"/>
      <c r="AL34" s="328"/>
      <c r="AM34" s="335"/>
      <c r="AN34" s="336"/>
      <c r="AO34" s="337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334"/>
      <c r="BU34" s="334"/>
      <c r="BV34" s="334"/>
      <c r="BW34" s="334"/>
      <c r="BX34" s="334"/>
      <c r="BY34" s="334"/>
      <c r="BZ34" s="334"/>
      <c r="CA34" s="334"/>
      <c r="CB34" s="334"/>
      <c r="CC34" s="334"/>
      <c r="CD34" s="334"/>
      <c r="CE34" s="334"/>
      <c r="CF34" s="334"/>
      <c r="CG34" s="334"/>
      <c r="CH34" s="348"/>
      <c r="CI34" s="331"/>
      <c r="CJ34" s="332"/>
      <c r="CK34" s="323"/>
      <c r="CL34" s="323"/>
    </row>
    <row r="35" spans="2:90" s="324" customFormat="1" ht="20.100000000000001" customHeight="1" x14ac:dyDescent="0.5">
      <c r="B35" s="326">
        <v>30</v>
      </c>
      <c r="C35" s="359"/>
      <c r="D35" s="360"/>
      <c r="E35" s="228"/>
      <c r="F35" s="327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328"/>
      <c r="AF35" s="328"/>
      <c r="AG35" s="328"/>
      <c r="AH35" s="328"/>
      <c r="AI35" s="328"/>
      <c r="AJ35" s="328"/>
      <c r="AK35" s="328"/>
      <c r="AL35" s="328"/>
      <c r="AM35" s="335"/>
      <c r="AN35" s="336"/>
      <c r="AO35" s="337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4"/>
      <c r="CA35" s="334"/>
      <c r="CB35" s="334"/>
      <c r="CC35" s="334"/>
      <c r="CD35" s="334"/>
      <c r="CE35" s="334"/>
      <c r="CF35" s="334"/>
      <c r="CG35" s="334"/>
      <c r="CH35" s="348"/>
      <c r="CI35" s="331"/>
      <c r="CJ35" s="332"/>
      <c r="CK35" s="323"/>
      <c r="CL35" s="323"/>
    </row>
    <row r="36" spans="2:90" s="324" customFormat="1" ht="20.100000000000001" customHeight="1" x14ac:dyDescent="0.5">
      <c r="B36" s="326">
        <v>31</v>
      </c>
      <c r="C36" s="359"/>
      <c r="D36" s="489"/>
      <c r="E36" s="490"/>
      <c r="F36" s="327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328"/>
      <c r="AF36" s="328"/>
      <c r="AG36" s="328"/>
      <c r="AH36" s="328"/>
      <c r="AI36" s="328"/>
      <c r="AJ36" s="328"/>
      <c r="AK36" s="328"/>
      <c r="AL36" s="328"/>
      <c r="AM36" s="335"/>
      <c r="AN36" s="336"/>
      <c r="AO36" s="337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  <c r="CB36" s="334"/>
      <c r="CC36" s="334"/>
      <c r="CD36" s="334"/>
      <c r="CE36" s="334"/>
      <c r="CF36" s="334"/>
      <c r="CG36" s="334"/>
      <c r="CH36" s="348"/>
      <c r="CI36" s="331"/>
      <c r="CJ36" s="332"/>
      <c r="CK36" s="323"/>
      <c r="CL36" s="323"/>
    </row>
    <row r="37" spans="2:90" s="324" customFormat="1" ht="20.100000000000001" customHeight="1" x14ac:dyDescent="0.5">
      <c r="B37" s="326">
        <v>32</v>
      </c>
      <c r="C37" s="363"/>
      <c r="D37" s="360"/>
      <c r="E37" s="228"/>
      <c r="F37" s="327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328"/>
      <c r="AF37" s="328"/>
      <c r="AG37" s="328"/>
      <c r="AH37" s="328"/>
      <c r="AI37" s="328"/>
      <c r="AJ37" s="328"/>
      <c r="AK37" s="328"/>
      <c r="AL37" s="328"/>
      <c r="AM37" s="335"/>
      <c r="AN37" s="336"/>
      <c r="AO37" s="337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34"/>
      <c r="BH37" s="334"/>
      <c r="BI37" s="334"/>
      <c r="BJ37" s="334"/>
      <c r="BK37" s="334"/>
      <c r="BL37" s="334"/>
      <c r="BM37" s="334"/>
      <c r="BN37" s="334"/>
      <c r="BO37" s="334"/>
      <c r="BP37" s="334"/>
      <c r="BQ37" s="334"/>
      <c r="BR37" s="334"/>
      <c r="BS37" s="334"/>
      <c r="BT37" s="334"/>
      <c r="BU37" s="334"/>
      <c r="BV37" s="334"/>
      <c r="BW37" s="334"/>
      <c r="BX37" s="334"/>
      <c r="BY37" s="334"/>
      <c r="BZ37" s="334"/>
      <c r="CA37" s="334"/>
      <c r="CB37" s="334"/>
      <c r="CC37" s="334"/>
      <c r="CD37" s="334"/>
      <c r="CE37" s="334"/>
      <c r="CF37" s="334"/>
      <c r="CG37" s="334"/>
      <c r="CH37" s="348"/>
      <c r="CI37" s="331"/>
      <c r="CJ37" s="332"/>
      <c r="CK37" s="323"/>
      <c r="CL37" s="323"/>
    </row>
    <row r="38" spans="2:90" s="324" customFormat="1" ht="20.100000000000001" customHeight="1" x14ac:dyDescent="0.5">
      <c r="B38" s="326">
        <v>33</v>
      </c>
      <c r="C38" s="364"/>
      <c r="D38" s="365"/>
      <c r="E38" s="23"/>
      <c r="F38" s="327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114"/>
      <c r="V38" s="114"/>
      <c r="W38" s="114"/>
      <c r="X38" s="114"/>
      <c r="Y38" s="115"/>
      <c r="Z38" s="114"/>
      <c r="AA38" s="114"/>
      <c r="AB38" s="114"/>
      <c r="AC38" s="114"/>
      <c r="AD38" s="114"/>
      <c r="AE38" s="328"/>
      <c r="AF38" s="328"/>
      <c r="AG38" s="328"/>
      <c r="AH38" s="328"/>
      <c r="AI38" s="328"/>
      <c r="AJ38" s="328"/>
      <c r="AK38" s="328"/>
      <c r="AL38" s="328"/>
      <c r="AM38" s="335"/>
      <c r="AN38" s="336"/>
      <c r="AO38" s="337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334"/>
      <c r="BU38" s="334"/>
      <c r="BV38" s="334"/>
      <c r="BW38" s="334"/>
      <c r="BX38" s="334"/>
      <c r="BY38" s="334"/>
      <c r="BZ38" s="334"/>
      <c r="CA38" s="334"/>
      <c r="CB38" s="334"/>
      <c r="CC38" s="334"/>
      <c r="CD38" s="334"/>
      <c r="CE38" s="334"/>
      <c r="CF38" s="334"/>
      <c r="CG38" s="334"/>
      <c r="CH38" s="348"/>
      <c r="CI38" s="331"/>
      <c r="CJ38" s="332"/>
      <c r="CK38" s="323"/>
      <c r="CL38" s="323"/>
    </row>
    <row r="39" spans="2:90" s="324" customFormat="1" ht="20.100000000000001" customHeight="1" x14ac:dyDescent="0.5">
      <c r="B39" s="326">
        <v>34</v>
      </c>
      <c r="C39" s="364"/>
      <c r="D39" s="365"/>
      <c r="E39" s="23"/>
      <c r="F39" s="327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114"/>
      <c r="V39" s="114"/>
      <c r="W39" s="114"/>
      <c r="X39" s="114"/>
      <c r="Y39" s="115"/>
      <c r="Z39" s="114"/>
      <c r="AA39" s="114"/>
      <c r="AB39" s="114"/>
      <c r="AC39" s="114"/>
      <c r="AD39" s="114"/>
      <c r="AE39" s="328"/>
      <c r="AF39" s="328"/>
      <c r="AG39" s="328"/>
      <c r="AH39" s="328"/>
      <c r="AI39" s="328"/>
      <c r="AJ39" s="328"/>
      <c r="AK39" s="328"/>
      <c r="AL39" s="328"/>
      <c r="AM39" s="335"/>
      <c r="AN39" s="336"/>
      <c r="AO39" s="337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4"/>
      <c r="BR39" s="334"/>
      <c r="BS39" s="334"/>
      <c r="BT39" s="334"/>
      <c r="BU39" s="334"/>
      <c r="BV39" s="334"/>
      <c r="BW39" s="334"/>
      <c r="BX39" s="334"/>
      <c r="BY39" s="334"/>
      <c r="BZ39" s="334"/>
      <c r="CA39" s="334"/>
      <c r="CB39" s="334"/>
      <c r="CC39" s="334"/>
      <c r="CD39" s="334"/>
      <c r="CE39" s="334"/>
      <c r="CF39" s="334"/>
      <c r="CG39" s="334"/>
      <c r="CH39" s="348"/>
      <c r="CI39" s="331"/>
      <c r="CJ39" s="332"/>
      <c r="CK39" s="323"/>
      <c r="CL39" s="323"/>
    </row>
    <row r="40" spans="2:90" s="324" customFormat="1" ht="20.100000000000001" customHeight="1" thickBot="1" x14ac:dyDescent="0.55000000000000004">
      <c r="B40" s="374">
        <v>35</v>
      </c>
      <c r="C40" s="375"/>
      <c r="D40" s="376"/>
      <c r="E40" s="377"/>
      <c r="F40" s="378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80"/>
      <c r="V40" s="380"/>
      <c r="W40" s="380"/>
      <c r="X40" s="380"/>
      <c r="Y40" s="381"/>
      <c r="Z40" s="380"/>
      <c r="AA40" s="380"/>
      <c r="AB40" s="380"/>
      <c r="AC40" s="380"/>
      <c r="AD40" s="380"/>
      <c r="AE40" s="379"/>
      <c r="AF40" s="379"/>
      <c r="AG40" s="379"/>
      <c r="AH40" s="379"/>
      <c r="AI40" s="379"/>
      <c r="AJ40" s="379"/>
      <c r="AK40" s="379"/>
      <c r="AL40" s="379"/>
      <c r="AM40" s="382"/>
      <c r="AN40" s="336"/>
      <c r="AO40" s="386"/>
      <c r="AP40" s="387"/>
      <c r="AQ40" s="387"/>
      <c r="AR40" s="387"/>
      <c r="AS40" s="387"/>
      <c r="AT40" s="387"/>
      <c r="AU40" s="387"/>
      <c r="AV40" s="387"/>
      <c r="AW40" s="387"/>
      <c r="AX40" s="387"/>
      <c r="AY40" s="387"/>
      <c r="AZ40" s="387"/>
      <c r="BA40" s="387"/>
      <c r="BB40" s="387"/>
      <c r="BC40" s="387"/>
      <c r="BD40" s="387"/>
      <c r="BE40" s="387"/>
      <c r="BF40" s="387"/>
      <c r="BG40" s="387"/>
      <c r="BH40" s="387"/>
      <c r="BI40" s="387"/>
      <c r="BJ40" s="387"/>
      <c r="BK40" s="387"/>
      <c r="BL40" s="387"/>
      <c r="BM40" s="387"/>
      <c r="BN40" s="387"/>
      <c r="BO40" s="387"/>
      <c r="BP40" s="387"/>
      <c r="BQ40" s="387"/>
      <c r="BR40" s="387"/>
      <c r="BS40" s="387"/>
      <c r="BT40" s="387"/>
      <c r="BU40" s="387"/>
      <c r="BV40" s="387"/>
      <c r="BW40" s="387"/>
      <c r="BX40" s="387"/>
      <c r="BY40" s="387"/>
      <c r="BZ40" s="387"/>
      <c r="CA40" s="387"/>
      <c r="CB40" s="387"/>
      <c r="CC40" s="387"/>
      <c r="CD40" s="387"/>
      <c r="CE40" s="387"/>
      <c r="CF40" s="387"/>
      <c r="CG40" s="387"/>
      <c r="CH40" s="382"/>
      <c r="CI40" s="389"/>
      <c r="CJ40" s="403"/>
      <c r="CK40" s="323"/>
      <c r="CL40" s="323"/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B1:AA62"/>
  <sheetViews>
    <sheetView showGridLines="0" view="pageBreakPreview" zoomScaleNormal="100" zoomScaleSheetLayoutView="10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C28" sqref="C28:AA30"/>
    </sheetView>
  </sheetViews>
  <sheetFormatPr defaultColWidth="9.140625" defaultRowHeight="21.75" x14ac:dyDescent="0.5"/>
  <cols>
    <col min="1" max="1" width="5.42578125" style="77" customWidth="1"/>
    <col min="2" max="2" width="3.28515625" style="77" customWidth="1"/>
    <col min="3" max="3" width="28.5703125" style="77" customWidth="1"/>
    <col min="4" max="21" width="2.7109375" style="77" customWidth="1"/>
    <col min="22" max="24" width="4.42578125" style="77" customWidth="1"/>
    <col min="25" max="25" width="4.7109375" style="77" customWidth="1"/>
    <col min="26" max="27" width="4.42578125" style="77" customWidth="1"/>
    <col min="28" max="16384" width="9.140625" style="77"/>
  </cols>
  <sheetData>
    <row r="1" spans="2:27" ht="35.1" customHeight="1" thickBot="1" x14ac:dyDescent="0.6">
      <c r="B1" s="491" t="s">
        <v>104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</row>
    <row r="2" spans="2:27" ht="18.95" customHeight="1" thickBot="1" x14ac:dyDescent="0.55000000000000004">
      <c r="B2" s="78"/>
      <c r="C2" s="78"/>
      <c r="D2" s="508" t="s">
        <v>38</v>
      </c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10"/>
      <c r="V2" s="511" t="s">
        <v>3</v>
      </c>
      <c r="W2" s="512"/>
      <c r="X2" s="512"/>
      <c r="Y2" s="513"/>
      <c r="Z2" s="79" t="s">
        <v>4</v>
      </c>
      <c r="AA2" s="78"/>
    </row>
    <row r="3" spans="2:27" ht="18.95" customHeight="1" x14ac:dyDescent="0.55000000000000004">
      <c r="B3" s="244" t="s">
        <v>0</v>
      </c>
      <c r="C3" s="244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  <c r="V3" s="84" t="s">
        <v>5</v>
      </c>
      <c r="W3" s="514" t="s">
        <v>39</v>
      </c>
      <c r="X3" s="517" t="s">
        <v>40</v>
      </c>
      <c r="Y3" s="520" t="s">
        <v>1</v>
      </c>
      <c r="Z3" s="85" t="s">
        <v>6</v>
      </c>
      <c r="AA3" s="86"/>
    </row>
    <row r="4" spans="2:27" ht="18.95" customHeight="1" x14ac:dyDescent="0.55000000000000004">
      <c r="B4" s="244" t="s">
        <v>2</v>
      </c>
      <c r="C4" s="244" t="s">
        <v>51</v>
      </c>
      <c r="D4" s="88"/>
      <c r="E4" s="89"/>
      <c r="F4" s="88"/>
      <c r="G4" s="89"/>
      <c r="H4" s="88"/>
      <c r="I4" s="89"/>
      <c r="J4" s="88"/>
      <c r="K4" s="89"/>
      <c r="L4" s="88"/>
      <c r="M4" s="89"/>
      <c r="N4" s="88"/>
      <c r="O4" s="89"/>
      <c r="P4" s="88"/>
      <c r="Q4" s="89"/>
      <c r="R4" s="88"/>
      <c r="S4" s="89"/>
      <c r="T4" s="88"/>
      <c r="U4" s="89"/>
      <c r="V4" s="90" t="s">
        <v>7</v>
      </c>
      <c r="W4" s="515"/>
      <c r="X4" s="518"/>
      <c r="Y4" s="521"/>
      <c r="Z4" s="85" t="s">
        <v>8</v>
      </c>
      <c r="AA4" s="86" t="s">
        <v>9</v>
      </c>
    </row>
    <row r="5" spans="2:27" ht="18.95" customHeight="1" thickBot="1" x14ac:dyDescent="0.6">
      <c r="B5" s="245"/>
      <c r="C5" s="244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3"/>
      <c r="V5" s="92" t="s">
        <v>10</v>
      </c>
      <c r="W5" s="516"/>
      <c r="X5" s="519"/>
      <c r="Y5" s="522"/>
      <c r="Z5" s="85" t="s">
        <v>11</v>
      </c>
      <c r="AA5" s="86"/>
    </row>
    <row r="6" spans="2:27" ht="18.95" customHeight="1" thickBot="1" x14ac:dyDescent="0.6">
      <c r="B6" s="246"/>
      <c r="C6" s="247"/>
      <c r="D6" s="95"/>
      <c r="E6" s="96"/>
      <c r="F6" s="96">
        <v>10</v>
      </c>
      <c r="G6" s="96">
        <v>10</v>
      </c>
      <c r="H6" s="96">
        <v>10</v>
      </c>
      <c r="I6" s="96">
        <v>10</v>
      </c>
      <c r="J6" s="96">
        <v>10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8">
        <f t="shared" ref="V6:V27" si="0">SUM(D6:U6)</f>
        <v>50</v>
      </c>
      <c r="W6" s="99">
        <v>20</v>
      </c>
      <c r="X6" s="99">
        <v>30</v>
      </c>
      <c r="Y6" s="100">
        <f t="shared" ref="Y6:Y27" si="1">SUM(V6:X6)</f>
        <v>100</v>
      </c>
      <c r="Z6" s="101"/>
      <c r="AA6" s="93"/>
    </row>
    <row r="7" spans="2:27" ht="18" customHeight="1" x14ac:dyDescent="0.5">
      <c r="B7" s="231">
        <v>1</v>
      </c>
      <c r="C7" s="232" t="str">
        <f>'เวลาเรียน3-2'!D6</f>
        <v>เด็กหญิง กาญจนา  สารี</v>
      </c>
      <c r="D7" s="104"/>
      <c r="E7" s="105"/>
      <c r="F7" s="105">
        <v>6</v>
      </c>
      <c r="G7" s="106">
        <v>8</v>
      </c>
      <c r="H7" s="107">
        <v>8</v>
      </c>
      <c r="I7" s="107">
        <v>5</v>
      </c>
      <c r="J7" s="107">
        <v>5</v>
      </c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8"/>
      <c r="V7" s="109">
        <f t="shared" si="0"/>
        <v>32</v>
      </c>
      <c r="W7" s="105">
        <v>10</v>
      </c>
      <c r="X7" s="105">
        <v>15</v>
      </c>
      <c r="Y7" s="110">
        <f t="shared" si="1"/>
        <v>57</v>
      </c>
      <c r="Z7" s="367" t="str">
        <f t="shared" ref="Z7:Z27" si="2">IF(Y7&lt;50,"0",IF(Y7&lt;55,"1",IF(Y7&lt;60,"1.5",IF(Y7&lt;65,"2",IF(Y7&lt;70,"2.5",IF(Y7&lt;75,"3",IF(Y7&lt;80,"3.5",4)))))))</f>
        <v>1.5</v>
      </c>
      <c r="AA7" s="111"/>
    </row>
    <row r="8" spans="2:27" ht="18" customHeight="1" x14ac:dyDescent="0.5">
      <c r="B8" s="233">
        <v>2</v>
      </c>
      <c r="C8" s="232" t="str">
        <f>'เวลาเรียน3-2'!D7</f>
        <v>เด็กหญิง อภิญญา  ทิพย์ภาพันธ์</v>
      </c>
      <c r="D8" s="113"/>
      <c r="E8" s="114"/>
      <c r="F8" s="114">
        <v>5</v>
      </c>
      <c r="G8" s="115">
        <v>6</v>
      </c>
      <c r="H8" s="116">
        <v>6</v>
      </c>
      <c r="I8" s="116">
        <v>5</v>
      </c>
      <c r="J8" s="116">
        <v>5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7"/>
      <c r="V8" s="118">
        <f t="shared" si="0"/>
        <v>27</v>
      </c>
      <c r="W8" s="114">
        <v>10</v>
      </c>
      <c r="X8" s="114">
        <v>15</v>
      </c>
      <c r="Y8" s="110">
        <f t="shared" si="1"/>
        <v>52</v>
      </c>
      <c r="Z8" s="367" t="str">
        <f t="shared" si="2"/>
        <v>1</v>
      </c>
      <c r="AA8" s="119"/>
    </row>
    <row r="9" spans="2:27" ht="18" customHeight="1" x14ac:dyDescent="0.5">
      <c r="B9" s="231">
        <v>3</v>
      </c>
      <c r="C9" s="232" t="str">
        <f>'เวลาเรียน3-2'!D8</f>
        <v>เด็กหญิง กมลชนก  เหลืองอ่อน</v>
      </c>
      <c r="D9" s="113"/>
      <c r="E9" s="114"/>
      <c r="F9" s="114">
        <v>6</v>
      </c>
      <c r="G9" s="115">
        <v>5</v>
      </c>
      <c r="H9" s="116">
        <v>8</v>
      </c>
      <c r="I9" s="116">
        <v>7</v>
      </c>
      <c r="J9" s="116">
        <v>6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7"/>
      <c r="V9" s="118">
        <f t="shared" si="0"/>
        <v>32</v>
      </c>
      <c r="W9" s="120">
        <v>12</v>
      </c>
      <c r="X9" s="120">
        <v>15</v>
      </c>
      <c r="Y9" s="110">
        <f t="shared" si="1"/>
        <v>59</v>
      </c>
      <c r="Z9" s="367" t="str">
        <f t="shared" si="2"/>
        <v>1.5</v>
      </c>
      <c r="AA9" s="119"/>
    </row>
    <row r="10" spans="2:27" ht="18" customHeight="1" x14ac:dyDescent="0.5">
      <c r="B10" s="233">
        <v>4</v>
      </c>
      <c r="C10" s="232" t="str">
        <f>'เวลาเรียน3-2'!D9</f>
        <v>เด็กชาย ต่อบุญ  อัครทัตตะ</v>
      </c>
      <c r="D10" s="113"/>
      <c r="E10" s="114"/>
      <c r="F10" s="114">
        <v>5</v>
      </c>
      <c r="G10" s="115">
        <v>5</v>
      </c>
      <c r="H10" s="116">
        <v>6</v>
      </c>
      <c r="I10" s="116">
        <v>7</v>
      </c>
      <c r="J10" s="116">
        <v>7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7"/>
      <c r="V10" s="118">
        <f t="shared" si="0"/>
        <v>30</v>
      </c>
      <c r="W10" s="114">
        <v>15</v>
      </c>
      <c r="X10" s="114">
        <v>18</v>
      </c>
      <c r="Y10" s="110">
        <f t="shared" si="1"/>
        <v>63</v>
      </c>
      <c r="Z10" s="367" t="str">
        <f t="shared" si="2"/>
        <v>2</v>
      </c>
      <c r="AA10" s="119"/>
    </row>
    <row r="11" spans="2:27" ht="18" customHeight="1" x14ac:dyDescent="0.5">
      <c r="B11" s="231">
        <v>5</v>
      </c>
      <c r="C11" s="232" t="str">
        <f>'เวลาเรียน3-2'!D10</f>
        <v>เด็กหญิง พัชรี  อินทร์โพธิ์</v>
      </c>
      <c r="D11" s="113"/>
      <c r="E11" s="114"/>
      <c r="F11" s="114">
        <v>6</v>
      </c>
      <c r="G11" s="115">
        <v>7</v>
      </c>
      <c r="H11" s="116">
        <v>8</v>
      </c>
      <c r="I11" s="116">
        <v>8</v>
      </c>
      <c r="J11" s="116">
        <v>5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7"/>
      <c r="V11" s="118">
        <f t="shared" si="0"/>
        <v>34</v>
      </c>
      <c r="W11" s="120">
        <v>12</v>
      </c>
      <c r="X11" s="120">
        <v>25</v>
      </c>
      <c r="Y11" s="110">
        <f t="shared" si="1"/>
        <v>71</v>
      </c>
      <c r="Z11" s="367" t="str">
        <f t="shared" si="2"/>
        <v>3</v>
      </c>
      <c r="AA11" s="119"/>
    </row>
    <row r="12" spans="2:27" ht="18" customHeight="1" x14ac:dyDescent="0.5">
      <c r="B12" s="233">
        <v>6</v>
      </c>
      <c r="C12" s="232" t="str">
        <f>'เวลาเรียน3-2'!D11</f>
        <v>เด็กชาย อินทัช  พุทธบุตร</v>
      </c>
      <c r="D12" s="113"/>
      <c r="E12" s="114"/>
      <c r="F12" s="114">
        <v>5</v>
      </c>
      <c r="G12" s="115">
        <v>5</v>
      </c>
      <c r="H12" s="116">
        <v>6</v>
      </c>
      <c r="I12" s="116">
        <v>6</v>
      </c>
      <c r="J12" s="116">
        <v>5</v>
      </c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7"/>
      <c r="V12" s="118">
        <f t="shared" si="0"/>
        <v>27</v>
      </c>
      <c r="W12" s="114">
        <v>12</v>
      </c>
      <c r="X12" s="114">
        <v>15</v>
      </c>
      <c r="Y12" s="110">
        <f t="shared" si="1"/>
        <v>54</v>
      </c>
      <c r="Z12" s="367" t="str">
        <f t="shared" si="2"/>
        <v>1</v>
      </c>
      <c r="AA12" s="119"/>
    </row>
    <row r="13" spans="2:27" ht="18" customHeight="1" x14ac:dyDescent="0.5">
      <c r="B13" s="231">
        <v>7</v>
      </c>
      <c r="C13" s="232" t="str">
        <f>'เวลาเรียน3-2'!D12</f>
        <v>เด็กชาย ทรงพล  กลิ่นชะเอม</v>
      </c>
      <c r="D13" s="113"/>
      <c r="E13" s="114"/>
      <c r="F13" s="114"/>
      <c r="G13" s="115"/>
      <c r="H13" s="116"/>
      <c r="I13" s="116"/>
      <c r="J13" s="116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7"/>
      <c r="V13" s="118">
        <f t="shared" si="0"/>
        <v>0</v>
      </c>
      <c r="W13" s="120"/>
      <c r="X13" s="120"/>
      <c r="Y13" s="110">
        <f t="shared" si="1"/>
        <v>0</v>
      </c>
      <c r="Z13" s="367" t="str">
        <f t="shared" si="2"/>
        <v>0</v>
      </c>
      <c r="AA13" s="119"/>
    </row>
    <row r="14" spans="2:27" ht="18" customHeight="1" x14ac:dyDescent="0.5">
      <c r="B14" s="233">
        <v>8</v>
      </c>
      <c r="C14" s="232" t="str">
        <f>'เวลาเรียน3-2'!D13</f>
        <v>เด็กหญิง พลอยพร  อินแป้น</v>
      </c>
      <c r="D14" s="113"/>
      <c r="E14" s="114"/>
      <c r="F14" s="114">
        <v>9</v>
      </c>
      <c r="G14" s="115">
        <v>9</v>
      </c>
      <c r="H14" s="116">
        <v>8</v>
      </c>
      <c r="I14" s="116">
        <v>8</v>
      </c>
      <c r="J14" s="116">
        <v>9</v>
      </c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7"/>
      <c r="V14" s="118">
        <f t="shared" si="0"/>
        <v>43</v>
      </c>
      <c r="W14" s="114">
        <v>18</v>
      </c>
      <c r="X14" s="114">
        <v>25</v>
      </c>
      <c r="Y14" s="110">
        <f t="shared" si="1"/>
        <v>86</v>
      </c>
      <c r="Z14" s="367">
        <f t="shared" si="2"/>
        <v>4</v>
      </c>
      <c r="AA14" s="119"/>
    </row>
    <row r="15" spans="2:27" ht="18" customHeight="1" x14ac:dyDescent="0.5">
      <c r="B15" s="231">
        <v>9</v>
      </c>
      <c r="C15" s="232" t="str">
        <f>'เวลาเรียน3-2'!D14</f>
        <v>เด็กหญิง ชาลินี  ชาลีกุล</v>
      </c>
      <c r="D15" s="113"/>
      <c r="E15" s="114"/>
      <c r="F15" s="114">
        <v>7</v>
      </c>
      <c r="G15" s="115">
        <v>7</v>
      </c>
      <c r="H15" s="116">
        <v>6</v>
      </c>
      <c r="I15" s="116">
        <v>6</v>
      </c>
      <c r="J15" s="116">
        <v>8</v>
      </c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7"/>
      <c r="V15" s="118">
        <f t="shared" si="0"/>
        <v>34</v>
      </c>
      <c r="W15" s="120">
        <v>15</v>
      </c>
      <c r="X15" s="120">
        <v>25</v>
      </c>
      <c r="Y15" s="110">
        <f t="shared" si="1"/>
        <v>74</v>
      </c>
      <c r="Z15" s="367" t="str">
        <f t="shared" si="2"/>
        <v>3</v>
      </c>
      <c r="AA15" s="119"/>
    </row>
    <row r="16" spans="2:27" ht="18" customHeight="1" x14ac:dyDescent="0.5">
      <c r="B16" s="233">
        <v>10</v>
      </c>
      <c r="C16" s="232" t="str">
        <f>'เวลาเรียน3-2'!D15</f>
        <v>เด็กหญิง อนิชา  ม่วงแก้ว</v>
      </c>
      <c r="D16" s="113"/>
      <c r="E16" s="114"/>
      <c r="F16" s="114">
        <v>7</v>
      </c>
      <c r="G16" s="115">
        <v>7</v>
      </c>
      <c r="H16" s="116">
        <v>8</v>
      </c>
      <c r="I16" s="116">
        <v>8</v>
      </c>
      <c r="J16" s="116">
        <v>9</v>
      </c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7"/>
      <c r="V16" s="118">
        <f t="shared" si="0"/>
        <v>39</v>
      </c>
      <c r="W16" s="114">
        <v>10</v>
      </c>
      <c r="X16" s="114">
        <v>15</v>
      </c>
      <c r="Y16" s="110">
        <f t="shared" si="1"/>
        <v>64</v>
      </c>
      <c r="Z16" s="367" t="str">
        <f t="shared" si="2"/>
        <v>2</v>
      </c>
      <c r="AA16" s="119"/>
    </row>
    <row r="17" spans="2:27" ht="18" customHeight="1" x14ac:dyDescent="0.5">
      <c r="B17" s="231">
        <v>11</v>
      </c>
      <c r="C17" s="232" t="str">
        <f>'เวลาเรียน3-2'!D16</f>
        <v>เด็กหญิง ศุภสุตา  ท้วมจันทร์</v>
      </c>
      <c r="D17" s="113"/>
      <c r="E17" s="114"/>
      <c r="F17" s="114"/>
      <c r="G17" s="115"/>
      <c r="H17" s="116"/>
      <c r="I17" s="116"/>
      <c r="J17" s="116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7"/>
      <c r="V17" s="118">
        <f t="shared" si="0"/>
        <v>0</v>
      </c>
      <c r="W17" s="120"/>
      <c r="X17" s="120"/>
      <c r="Y17" s="110">
        <f t="shared" si="1"/>
        <v>0</v>
      </c>
      <c r="Z17" s="367" t="str">
        <f t="shared" si="2"/>
        <v>0</v>
      </c>
      <c r="AA17" s="119"/>
    </row>
    <row r="18" spans="2:27" ht="18" customHeight="1" x14ac:dyDescent="0.5">
      <c r="B18" s="233">
        <v>12</v>
      </c>
      <c r="C18" s="232" t="str">
        <f>'เวลาเรียน3-2'!D17</f>
        <v>เด็กหญิง ภีรฎา  แสงแดง</v>
      </c>
      <c r="D18" s="113"/>
      <c r="E18" s="114"/>
      <c r="F18" s="114"/>
      <c r="G18" s="115"/>
      <c r="H18" s="116"/>
      <c r="I18" s="116"/>
      <c r="J18" s="116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7"/>
      <c r="V18" s="118">
        <f t="shared" si="0"/>
        <v>0</v>
      </c>
      <c r="W18" s="114"/>
      <c r="X18" s="114"/>
      <c r="Y18" s="110">
        <f t="shared" si="1"/>
        <v>0</v>
      </c>
      <c r="Z18" s="367" t="str">
        <f t="shared" si="2"/>
        <v>0</v>
      </c>
      <c r="AA18" s="119"/>
    </row>
    <row r="19" spans="2:27" ht="18" customHeight="1" x14ac:dyDescent="0.5">
      <c r="B19" s="231">
        <v>13</v>
      </c>
      <c r="C19" s="232" t="str">
        <f>'เวลาเรียน3-2'!D18</f>
        <v>เด็กหญิง นันท์นภัส  กรีเงิน</v>
      </c>
      <c r="D19" s="113"/>
      <c r="E19" s="114"/>
      <c r="F19" s="114">
        <v>8</v>
      </c>
      <c r="G19" s="115">
        <v>8</v>
      </c>
      <c r="H19" s="116">
        <v>8</v>
      </c>
      <c r="I19" s="116">
        <v>9</v>
      </c>
      <c r="J19" s="116">
        <v>10</v>
      </c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7"/>
      <c r="V19" s="118">
        <f t="shared" si="0"/>
        <v>43</v>
      </c>
      <c r="W19" s="120">
        <v>12</v>
      </c>
      <c r="X19" s="120">
        <v>25</v>
      </c>
      <c r="Y19" s="110">
        <f t="shared" si="1"/>
        <v>80</v>
      </c>
      <c r="Z19" s="367">
        <f t="shared" si="2"/>
        <v>4</v>
      </c>
      <c r="AA19" s="119"/>
    </row>
    <row r="20" spans="2:27" ht="18" customHeight="1" x14ac:dyDescent="0.5">
      <c r="B20" s="233">
        <v>14</v>
      </c>
      <c r="C20" s="232" t="str">
        <f>'เวลาเรียน3-2'!D19</f>
        <v>เด็กชาย รุ่งโรจน์  โคตรเจริญ</v>
      </c>
      <c r="D20" s="113"/>
      <c r="E20" s="114"/>
      <c r="F20" s="114"/>
      <c r="G20" s="115"/>
      <c r="H20" s="116"/>
      <c r="I20" s="116"/>
      <c r="J20" s="116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7"/>
      <c r="V20" s="118">
        <f t="shared" si="0"/>
        <v>0</v>
      </c>
      <c r="W20" s="114"/>
      <c r="X20" s="114"/>
      <c r="Y20" s="110">
        <f t="shared" si="1"/>
        <v>0</v>
      </c>
      <c r="Z20" s="367" t="str">
        <f t="shared" si="2"/>
        <v>0</v>
      </c>
      <c r="AA20" s="119"/>
    </row>
    <row r="21" spans="2:27" ht="18" customHeight="1" x14ac:dyDescent="0.5">
      <c r="B21" s="231">
        <v>15</v>
      </c>
      <c r="C21" s="232" t="str">
        <f>'เวลาเรียน3-2'!D20</f>
        <v>เด็กชาย ธันวา  สิงห์เกื้อ</v>
      </c>
      <c r="D21" s="113"/>
      <c r="E21" s="114"/>
      <c r="F21" s="114">
        <v>6</v>
      </c>
      <c r="G21" s="115">
        <v>6</v>
      </c>
      <c r="H21" s="116">
        <v>8</v>
      </c>
      <c r="I21" s="116">
        <v>8</v>
      </c>
      <c r="J21" s="116">
        <v>7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7"/>
      <c r="V21" s="118">
        <f t="shared" si="0"/>
        <v>35</v>
      </c>
      <c r="W21" s="120">
        <v>12</v>
      </c>
      <c r="X21" s="120">
        <v>20</v>
      </c>
      <c r="Y21" s="110">
        <f t="shared" si="1"/>
        <v>67</v>
      </c>
      <c r="Z21" s="367" t="str">
        <f t="shared" si="2"/>
        <v>2.5</v>
      </c>
      <c r="AA21" s="119"/>
    </row>
    <row r="22" spans="2:27" ht="18" customHeight="1" x14ac:dyDescent="0.5">
      <c r="B22" s="233">
        <v>16</v>
      </c>
      <c r="C22" s="232" t="str">
        <f>'เวลาเรียน3-2'!D21</f>
        <v>เด็กชาย พงศกร   มาศศักดา</v>
      </c>
      <c r="D22" s="113"/>
      <c r="E22" s="114"/>
      <c r="F22" s="114"/>
      <c r="G22" s="115"/>
      <c r="H22" s="116"/>
      <c r="I22" s="116"/>
      <c r="J22" s="116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7"/>
      <c r="V22" s="118">
        <f t="shared" si="0"/>
        <v>0</v>
      </c>
      <c r="W22" s="114"/>
      <c r="X22" s="114"/>
      <c r="Y22" s="110">
        <f t="shared" si="1"/>
        <v>0</v>
      </c>
      <c r="Z22" s="367" t="str">
        <f t="shared" si="2"/>
        <v>0</v>
      </c>
      <c r="AA22" s="119"/>
    </row>
    <row r="23" spans="2:27" ht="18" customHeight="1" x14ac:dyDescent="0.5">
      <c r="B23" s="231">
        <v>17</v>
      </c>
      <c r="C23" s="232" t="str">
        <f>'เวลาเรียน3-2'!D22</f>
        <v>เด็กชาย ปรินทร  ศรีแก้ว</v>
      </c>
      <c r="D23" s="113" t="s">
        <v>14</v>
      </c>
      <c r="E23" s="114"/>
      <c r="F23" s="114"/>
      <c r="G23" s="115"/>
      <c r="H23" s="116"/>
      <c r="I23" s="116"/>
      <c r="J23" s="116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7"/>
      <c r="V23" s="118">
        <f t="shared" si="0"/>
        <v>0</v>
      </c>
      <c r="W23" s="120"/>
      <c r="X23" s="120"/>
      <c r="Y23" s="110">
        <f t="shared" si="1"/>
        <v>0</v>
      </c>
      <c r="Z23" s="367" t="str">
        <f t="shared" si="2"/>
        <v>0</v>
      </c>
      <c r="AA23" s="119"/>
    </row>
    <row r="24" spans="2:27" ht="18" customHeight="1" x14ac:dyDescent="0.5">
      <c r="B24" s="233">
        <v>18</v>
      </c>
      <c r="C24" s="232" t="str">
        <f>'เวลาเรียน3-2'!D23</f>
        <v>เด็กชาย ศรัณย์พงษ์  พรรษา</v>
      </c>
      <c r="D24" s="113"/>
      <c r="E24" s="114"/>
      <c r="F24" s="114"/>
      <c r="G24" s="115"/>
      <c r="H24" s="116"/>
      <c r="I24" s="116"/>
      <c r="J24" s="116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7"/>
      <c r="V24" s="118">
        <f t="shared" si="0"/>
        <v>0</v>
      </c>
      <c r="W24" s="114"/>
      <c r="X24" s="114"/>
      <c r="Y24" s="110">
        <f t="shared" si="1"/>
        <v>0</v>
      </c>
      <c r="Z24" s="367" t="str">
        <f t="shared" si="2"/>
        <v>0</v>
      </c>
      <c r="AA24" s="119"/>
    </row>
    <row r="25" spans="2:27" ht="18" customHeight="1" x14ac:dyDescent="0.5">
      <c r="B25" s="231">
        <v>19</v>
      </c>
      <c r="C25" s="232" t="str">
        <f>'เวลาเรียน3-2'!D24</f>
        <v>เด็กชาย อลงกรณ์  เครืออ่อน</v>
      </c>
      <c r="D25" s="113"/>
      <c r="E25" s="114"/>
      <c r="F25" s="114">
        <v>7</v>
      </c>
      <c r="G25" s="115">
        <v>7</v>
      </c>
      <c r="H25" s="116">
        <v>8</v>
      </c>
      <c r="I25" s="116">
        <v>8</v>
      </c>
      <c r="J25" s="116">
        <v>9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7"/>
      <c r="V25" s="118">
        <f t="shared" si="0"/>
        <v>39</v>
      </c>
      <c r="W25" s="120">
        <v>11</v>
      </c>
      <c r="X25" s="120">
        <v>25</v>
      </c>
      <c r="Y25" s="110">
        <f t="shared" si="1"/>
        <v>75</v>
      </c>
      <c r="Z25" s="367" t="str">
        <f t="shared" si="2"/>
        <v>3.5</v>
      </c>
      <c r="AA25" s="119"/>
    </row>
    <row r="26" spans="2:27" ht="18" customHeight="1" x14ac:dyDescent="0.5">
      <c r="B26" s="233">
        <v>20</v>
      </c>
      <c r="C26" s="232" t="str">
        <f>'เวลาเรียน3-2'!D25</f>
        <v>เด็กหญิง กวินธิดา  คำศักดา</v>
      </c>
      <c r="D26" s="113"/>
      <c r="E26" s="114"/>
      <c r="F26" s="114"/>
      <c r="G26" s="115"/>
      <c r="H26" s="116"/>
      <c r="I26" s="116"/>
      <c r="J26" s="116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7"/>
      <c r="V26" s="118">
        <f t="shared" si="0"/>
        <v>0</v>
      </c>
      <c r="W26" s="114"/>
      <c r="X26" s="114"/>
      <c r="Y26" s="110">
        <f t="shared" si="1"/>
        <v>0</v>
      </c>
      <c r="Z26" s="367" t="str">
        <f t="shared" si="2"/>
        <v>0</v>
      </c>
      <c r="AA26" s="119"/>
    </row>
    <row r="27" spans="2:27" ht="18" customHeight="1" x14ac:dyDescent="0.5">
      <c r="B27" s="231">
        <v>21</v>
      </c>
      <c r="C27" s="232" t="str">
        <f>'เวลาเรียน3-2'!D26</f>
        <v>เด็กหญิง ทิพย์ธิดา  นุชเจริญ</v>
      </c>
      <c r="D27" s="113"/>
      <c r="E27" s="114"/>
      <c r="F27" s="114"/>
      <c r="G27" s="115"/>
      <c r="H27" s="116"/>
      <c r="I27" s="116"/>
      <c r="J27" s="116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7"/>
      <c r="V27" s="118">
        <f t="shared" si="0"/>
        <v>0</v>
      </c>
      <c r="W27" s="120"/>
      <c r="X27" s="120"/>
      <c r="Y27" s="110">
        <f t="shared" si="1"/>
        <v>0</v>
      </c>
      <c r="Z27" s="367" t="str">
        <f t="shared" si="2"/>
        <v>0</v>
      </c>
      <c r="AA27" s="119"/>
    </row>
    <row r="28" spans="2:27" ht="18" customHeight="1" x14ac:dyDescent="0.5">
      <c r="B28" s="233">
        <v>22</v>
      </c>
      <c r="C28" s="232"/>
      <c r="D28" s="113"/>
      <c r="E28" s="114"/>
      <c r="F28" s="114"/>
      <c r="G28" s="115"/>
      <c r="H28" s="116"/>
      <c r="I28" s="116"/>
      <c r="J28" s="116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7"/>
      <c r="V28" s="118"/>
      <c r="W28" s="114"/>
      <c r="X28" s="114"/>
      <c r="Y28" s="110"/>
      <c r="Z28" s="367"/>
      <c r="AA28" s="119"/>
    </row>
    <row r="29" spans="2:27" ht="18" customHeight="1" x14ac:dyDescent="0.5">
      <c r="B29" s="231">
        <v>23</v>
      </c>
      <c r="C29" s="232"/>
      <c r="D29" s="113"/>
      <c r="E29" s="114"/>
      <c r="F29" s="114"/>
      <c r="G29" s="115"/>
      <c r="H29" s="116"/>
      <c r="I29" s="116"/>
      <c r="J29" s="116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7"/>
      <c r="V29" s="118"/>
      <c r="W29" s="114"/>
      <c r="X29" s="114"/>
      <c r="Y29" s="110"/>
      <c r="Z29" s="367"/>
      <c r="AA29" s="119"/>
    </row>
    <row r="30" spans="2:27" ht="18" customHeight="1" x14ac:dyDescent="0.5">
      <c r="B30" s="233">
        <v>24</v>
      </c>
      <c r="C30" s="232"/>
      <c r="D30" s="113"/>
      <c r="E30" s="114"/>
      <c r="F30" s="114"/>
      <c r="G30" s="115"/>
      <c r="H30" s="116"/>
      <c r="I30" s="116"/>
      <c r="J30" s="116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7"/>
      <c r="V30" s="118"/>
      <c r="W30" s="114"/>
      <c r="X30" s="114"/>
      <c r="Y30" s="110"/>
      <c r="Z30" s="367"/>
      <c r="AA30" s="119"/>
    </row>
    <row r="31" spans="2:27" ht="18" customHeight="1" x14ac:dyDescent="0.5">
      <c r="B31" s="234">
        <v>25</v>
      </c>
      <c r="C31" s="232"/>
      <c r="D31" s="113"/>
      <c r="E31" s="114"/>
      <c r="F31" s="114"/>
      <c r="G31" s="115"/>
      <c r="H31" s="116"/>
      <c r="I31" s="116"/>
      <c r="J31" s="116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7"/>
      <c r="V31" s="118"/>
      <c r="W31" s="114"/>
      <c r="X31" s="114"/>
      <c r="Y31" s="110"/>
      <c r="Z31" s="367"/>
      <c r="AA31" s="122"/>
    </row>
    <row r="32" spans="2:27" ht="18" customHeight="1" x14ac:dyDescent="0.5">
      <c r="B32" s="112">
        <v>26</v>
      </c>
      <c r="C32" s="103"/>
      <c r="D32" s="113"/>
      <c r="E32" s="114"/>
      <c r="F32" s="114"/>
      <c r="G32" s="115"/>
      <c r="H32" s="116"/>
      <c r="I32" s="116"/>
      <c r="J32" s="116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7"/>
      <c r="V32" s="118"/>
      <c r="W32" s="114"/>
      <c r="X32" s="114"/>
      <c r="Y32" s="110"/>
      <c r="Z32" s="367"/>
      <c r="AA32" s="119"/>
    </row>
    <row r="33" spans="2:27" ht="18" customHeight="1" x14ac:dyDescent="0.5">
      <c r="B33" s="102">
        <v>27</v>
      </c>
      <c r="C33" s="103"/>
      <c r="D33" s="113"/>
      <c r="E33" s="114"/>
      <c r="F33" s="114"/>
      <c r="G33" s="115"/>
      <c r="H33" s="116"/>
      <c r="I33" s="116"/>
      <c r="J33" s="116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7"/>
      <c r="V33" s="118"/>
      <c r="W33" s="114"/>
      <c r="X33" s="114"/>
      <c r="Y33" s="110"/>
      <c r="Z33" s="367"/>
      <c r="AA33" s="119"/>
    </row>
    <row r="34" spans="2:27" ht="18" customHeight="1" x14ac:dyDescent="0.5">
      <c r="B34" s="112">
        <v>28</v>
      </c>
      <c r="C34" s="103"/>
      <c r="D34" s="113"/>
      <c r="E34" s="114"/>
      <c r="F34" s="114"/>
      <c r="G34" s="115"/>
      <c r="H34" s="116"/>
      <c r="I34" s="116"/>
      <c r="J34" s="116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7"/>
      <c r="V34" s="118"/>
      <c r="W34" s="114"/>
      <c r="X34" s="114"/>
      <c r="Y34" s="110"/>
      <c r="Z34" s="367"/>
      <c r="AA34" s="119"/>
    </row>
    <row r="35" spans="2:27" ht="18" customHeight="1" x14ac:dyDescent="0.5">
      <c r="B35" s="102">
        <v>29</v>
      </c>
      <c r="C35" s="103"/>
      <c r="D35" s="113"/>
      <c r="E35" s="114"/>
      <c r="F35" s="114"/>
      <c r="G35" s="115"/>
      <c r="H35" s="116"/>
      <c r="I35" s="116"/>
      <c r="J35" s="116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7"/>
      <c r="V35" s="118"/>
      <c r="W35" s="114"/>
      <c r="X35" s="114"/>
      <c r="Y35" s="110"/>
      <c r="Z35" s="367"/>
      <c r="AA35" s="119"/>
    </row>
    <row r="36" spans="2:27" ht="18" customHeight="1" x14ac:dyDescent="0.5">
      <c r="B36" s="112">
        <v>30</v>
      </c>
      <c r="C36" s="103"/>
      <c r="D36" s="113"/>
      <c r="E36" s="114"/>
      <c r="F36" s="114"/>
      <c r="G36" s="115"/>
      <c r="H36" s="116"/>
      <c r="I36" s="116"/>
      <c r="J36" s="116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7"/>
      <c r="V36" s="118"/>
      <c r="W36" s="114"/>
      <c r="X36" s="114"/>
      <c r="Y36" s="110"/>
      <c r="Z36" s="367"/>
      <c r="AA36" s="119"/>
    </row>
    <row r="37" spans="2:27" ht="18" customHeight="1" x14ac:dyDescent="0.5">
      <c r="B37" s="102">
        <v>31</v>
      </c>
      <c r="C37" s="103"/>
      <c r="D37" s="113"/>
      <c r="E37" s="114"/>
      <c r="F37" s="114"/>
      <c r="G37" s="115"/>
      <c r="H37" s="116"/>
      <c r="I37" s="116"/>
      <c r="J37" s="116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7"/>
      <c r="V37" s="118"/>
      <c r="W37" s="114"/>
      <c r="X37" s="114"/>
      <c r="Y37" s="110"/>
      <c r="Z37" s="367"/>
      <c r="AA37" s="119"/>
    </row>
    <row r="38" spans="2:27" ht="18" customHeight="1" x14ac:dyDescent="0.5">
      <c r="B38" s="112">
        <v>32</v>
      </c>
      <c r="C38" s="103"/>
      <c r="D38" s="113"/>
      <c r="E38" s="114"/>
      <c r="F38" s="114"/>
      <c r="G38" s="115"/>
      <c r="H38" s="116"/>
      <c r="I38" s="116"/>
      <c r="J38" s="116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7"/>
      <c r="V38" s="118"/>
      <c r="W38" s="114"/>
      <c r="X38" s="114"/>
      <c r="Y38" s="110"/>
      <c r="Z38" s="367"/>
      <c r="AA38" s="119"/>
    </row>
    <row r="39" spans="2:27" ht="18" customHeight="1" x14ac:dyDescent="0.5">
      <c r="B39" s="112">
        <v>33</v>
      </c>
      <c r="C39" s="103"/>
      <c r="D39" s="113"/>
      <c r="E39" s="114"/>
      <c r="F39" s="114"/>
      <c r="G39" s="115"/>
      <c r="H39" s="116"/>
      <c r="I39" s="116"/>
      <c r="J39" s="116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7"/>
      <c r="V39" s="118"/>
      <c r="W39" s="114"/>
      <c r="X39" s="114"/>
      <c r="Y39" s="110"/>
      <c r="Z39" s="367"/>
      <c r="AA39" s="119"/>
    </row>
    <row r="40" spans="2:27" ht="18" customHeight="1" x14ac:dyDescent="0.5">
      <c r="B40" s="112">
        <v>34</v>
      </c>
      <c r="C40" s="404"/>
      <c r="D40" s="113"/>
      <c r="E40" s="114"/>
      <c r="F40" s="114"/>
      <c r="G40" s="115"/>
      <c r="H40" s="116"/>
      <c r="I40" s="116"/>
      <c r="J40" s="116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7"/>
      <c r="V40" s="118"/>
      <c r="W40" s="114"/>
      <c r="X40" s="114"/>
      <c r="Y40" s="405"/>
      <c r="Z40" s="367"/>
      <c r="AA40" s="119"/>
    </row>
    <row r="41" spans="2:27" ht="18" customHeight="1" thickBot="1" x14ac:dyDescent="0.55000000000000004">
      <c r="B41" s="390">
        <v>35</v>
      </c>
      <c r="C41" s="391"/>
      <c r="D41" s="392"/>
      <c r="E41" s="380"/>
      <c r="F41" s="380"/>
      <c r="G41" s="381"/>
      <c r="H41" s="393"/>
      <c r="I41" s="393"/>
      <c r="J41" s="393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94"/>
      <c r="V41" s="395"/>
      <c r="W41" s="380"/>
      <c r="X41" s="380"/>
      <c r="Y41" s="396"/>
      <c r="Z41" s="397"/>
      <c r="AA41" s="398"/>
    </row>
    <row r="42" spans="2:27" ht="17.100000000000001" customHeight="1" x14ac:dyDescent="0.5"/>
    <row r="43" spans="2:27" ht="17.100000000000001" customHeight="1" x14ac:dyDescent="0.55000000000000004">
      <c r="P43" s="123" t="s">
        <v>26</v>
      </c>
      <c r="Q43" s="123"/>
      <c r="R43" s="123"/>
      <c r="S43" s="124">
        <v>0</v>
      </c>
      <c r="U43" s="125" t="s">
        <v>27</v>
      </c>
      <c r="V43" s="126"/>
      <c r="W43" s="127">
        <f>COUNTIF($Z$7:$Z$42,"0")</f>
        <v>9</v>
      </c>
      <c r="X43" s="128" t="s">
        <v>28</v>
      </c>
      <c r="Z43" s="129"/>
    </row>
    <row r="44" spans="2:27" ht="17.100000000000001" customHeight="1" x14ac:dyDescent="0.55000000000000004">
      <c r="P44" s="123" t="s">
        <v>26</v>
      </c>
      <c r="R44" s="123"/>
      <c r="S44" s="124">
        <v>1</v>
      </c>
      <c r="U44" s="125" t="s">
        <v>27</v>
      </c>
      <c r="V44" s="126"/>
      <c r="W44" s="127">
        <f>COUNTIF($Z$7:$Z$42,"1")</f>
        <v>2</v>
      </c>
      <c r="X44" s="128" t="s">
        <v>28</v>
      </c>
    </row>
    <row r="45" spans="2:27" ht="17.100000000000001" customHeight="1" x14ac:dyDescent="0.55000000000000004">
      <c r="P45" s="123" t="s">
        <v>26</v>
      </c>
      <c r="Q45" s="123"/>
      <c r="R45" s="123"/>
      <c r="S45" s="505">
        <v>1.5</v>
      </c>
      <c r="T45" s="506"/>
      <c r="U45" s="125" t="s">
        <v>27</v>
      </c>
      <c r="V45" s="126"/>
      <c r="W45" s="127">
        <f>COUNTIF($Z$7:$Z$42,"1.5")</f>
        <v>2</v>
      </c>
      <c r="X45" s="128" t="s">
        <v>28</v>
      </c>
    </row>
    <row r="46" spans="2:27" ht="17.100000000000001" customHeight="1" x14ac:dyDescent="0.55000000000000004">
      <c r="P46" s="123" t="s">
        <v>26</v>
      </c>
      <c r="Q46" s="123"/>
      <c r="R46" s="123"/>
      <c r="S46" s="130">
        <v>2</v>
      </c>
      <c r="U46" s="125" t="s">
        <v>27</v>
      </c>
      <c r="V46" s="126"/>
      <c r="W46" s="127">
        <f>COUNTIF($Z$7:$Z$42,"2")</f>
        <v>2</v>
      </c>
      <c r="X46" s="128" t="s">
        <v>28</v>
      </c>
      <c r="Z46" s="129"/>
    </row>
    <row r="47" spans="2:27" ht="17.100000000000001" customHeight="1" x14ac:dyDescent="0.55000000000000004">
      <c r="P47" s="123" t="s">
        <v>26</v>
      </c>
      <c r="Q47" s="123"/>
      <c r="R47" s="123"/>
      <c r="S47" s="505">
        <v>2.5</v>
      </c>
      <c r="T47" s="507"/>
      <c r="U47" s="125" t="s">
        <v>27</v>
      </c>
      <c r="V47" s="126"/>
      <c r="W47" s="127">
        <f>COUNTIF($Z$7:$Z$42,"2.5")</f>
        <v>1</v>
      </c>
      <c r="X47" s="128" t="s">
        <v>28</v>
      </c>
    </row>
    <row r="48" spans="2:27" ht="17.100000000000001" customHeight="1" x14ac:dyDescent="0.55000000000000004">
      <c r="P48" s="123" t="s">
        <v>26</v>
      </c>
      <c r="Q48" s="123"/>
      <c r="R48" s="123"/>
      <c r="S48" s="124">
        <v>3</v>
      </c>
      <c r="U48" s="125" t="s">
        <v>27</v>
      </c>
      <c r="V48" s="126"/>
      <c r="W48" s="127">
        <f>COUNTIF($Z$7:$Z$42,"3")</f>
        <v>2</v>
      </c>
      <c r="X48" s="128" t="s">
        <v>28</v>
      </c>
    </row>
    <row r="49" spans="16:24" ht="17.100000000000001" customHeight="1" x14ac:dyDescent="0.55000000000000004">
      <c r="P49" s="123" t="s">
        <v>26</v>
      </c>
      <c r="Q49" s="123"/>
      <c r="R49" s="123"/>
      <c r="S49" s="505">
        <v>3.5</v>
      </c>
      <c r="T49" s="507"/>
      <c r="U49" s="125" t="s">
        <v>27</v>
      </c>
      <c r="V49" s="126"/>
      <c r="W49" s="127">
        <f>COUNTIF($Z$7:$Z$42,"3.5")</f>
        <v>1</v>
      </c>
      <c r="X49" s="128" t="s">
        <v>28</v>
      </c>
    </row>
    <row r="50" spans="16:24" ht="17.100000000000001" customHeight="1" x14ac:dyDescent="0.55000000000000004">
      <c r="P50" s="123" t="s">
        <v>26</v>
      </c>
      <c r="Q50" s="123"/>
      <c r="R50" s="123"/>
      <c r="S50" s="124">
        <v>4</v>
      </c>
      <c r="U50" s="125" t="s">
        <v>27</v>
      </c>
      <c r="V50" s="126"/>
      <c r="W50" s="127">
        <f>COUNTIF($Z$7:$Z$42,"4")</f>
        <v>2</v>
      </c>
      <c r="X50" s="128" t="s">
        <v>28</v>
      </c>
    </row>
    <row r="51" spans="16:24" ht="17.100000000000001" customHeight="1" x14ac:dyDescent="0.55000000000000004">
      <c r="Q51" s="128" t="s">
        <v>30</v>
      </c>
      <c r="S51" s="124" t="s">
        <v>17</v>
      </c>
      <c r="U51" s="125" t="s">
        <v>27</v>
      </c>
      <c r="V51" s="126"/>
      <c r="W51" s="127">
        <f>COUNTIF($Z$7:$Z$42,"ร")</f>
        <v>0</v>
      </c>
      <c r="X51" s="128" t="s">
        <v>28</v>
      </c>
    </row>
    <row r="52" spans="16:24" ht="17.100000000000001" customHeight="1" x14ac:dyDescent="0.55000000000000004">
      <c r="Q52" s="128" t="s">
        <v>30</v>
      </c>
      <c r="S52" s="128" t="s">
        <v>18</v>
      </c>
      <c r="U52" s="125" t="s">
        <v>27</v>
      </c>
      <c r="V52" s="126"/>
      <c r="W52" s="127">
        <f>COUNTIF($Z$7:$Z$42,"มส")</f>
        <v>0</v>
      </c>
      <c r="X52" s="128" t="s">
        <v>28</v>
      </c>
    </row>
    <row r="53" spans="16:24" ht="17.100000000000001" customHeight="1" x14ac:dyDescent="0.55000000000000004">
      <c r="Q53" s="128" t="s">
        <v>30</v>
      </c>
      <c r="S53" s="128" t="s">
        <v>19</v>
      </c>
      <c r="U53" s="125" t="s">
        <v>27</v>
      </c>
      <c r="V53" s="126"/>
      <c r="W53" s="127">
        <f>COUNTIF($Z$7:$Z$42,"ผ")</f>
        <v>0</v>
      </c>
      <c r="X53" s="128" t="s">
        <v>28</v>
      </c>
    </row>
    <row r="54" spans="16:24" ht="17.100000000000001" customHeight="1" x14ac:dyDescent="0.55000000000000004">
      <c r="Q54" s="128" t="s">
        <v>30</v>
      </c>
      <c r="S54" s="128" t="s">
        <v>20</v>
      </c>
      <c r="U54" s="125" t="s">
        <v>27</v>
      </c>
      <c r="V54" s="126"/>
      <c r="W54" s="127">
        <f>COUNTIF($Z$7:$Z$42,"มผ")</f>
        <v>0</v>
      </c>
      <c r="X54" s="128" t="s">
        <v>28</v>
      </c>
    </row>
    <row r="55" spans="16:24" ht="17.100000000000001" customHeight="1" x14ac:dyDescent="0.55000000000000004">
      <c r="R55" s="126"/>
      <c r="S55" s="126"/>
      <c r="T55" s="128"/>
      <c r="U55" s="128"/>
      <c r="V55" s="128"/>
      <c r="W55" s="127">
        <f>SUM(W43:W54)</f>
        <v>21</v>
      </c>
      <c r="X55" s="128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B1:J432"/>
  <sheetViews>
    <sheetView topLeftCell="A13" zoomScaleNormal="100" zoomScaleSheetLayoutView="100" workbookViewId="0">
      <selection activeCell="C26" sqref="C26:G27"/>
    </sheetView>
  </sheetViews>
  <sheetFormatPr defaultColWidth="9.140625" defaultRowHeight="24" x14ac:dyDescent="0.55000000000000004"/>
  <cols>
    <col min="1" max="1" width="4.5703125" style="1" customWidth="1"/>
    <col min="2" max="2" width="5.42578125" style="11" customWidth="1"/>
    <col min="3" max="3" width="9.140625" style="11"/>
    <col min="4" max="4" width="29.28515625" style="1" customWidth="1"/>
    <col min="5" max="6" width="9.28515625" style="11" customWidth="1"/>
    <col min="7" max="8" width="11" style="1" customWidth="1"/>
    <col min="9" max="9" width="11" style="13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3" t="s">
        <v>65</v>
      </c>
      <c r="C1" s="533"/>
      <c r="D1" s="533"/>
      <c r="E1" s="533"/>
      <c r="F1" s="533"/>
      <c r="G1" s="533"/>
      <c r="H1" s="533"/>
      <c r="I1" s="533"/>
      <c r="J1" s="533"/>
    </row>
    <row r="2" spans="2:10" ht="24.95" customHeight="1" x14ac:dyDescent="0.55000000000000004">
      <c r="B2" s="533" t="s">
        <v>92</v>
      </c>
      <c r="C2" s="533"/>
      <c r="D2" s="533"/>
      <c r="E2" s="533"/>
      <c r="F2" s="533"/>
      <c r="G2" s="533"/>
      <c r="H2" s="533"/>
      <c r="I2" s="533"/>
      <c r="J2" s="533"/>
    </row>
    <row r="3" spans="2:10" s="5" customFormat="1" ht="18" customHeight="1" x14ac:dyDescent="0.5">
      <c r="B3" s="534" t="s">
        <v>33</v>
      </c>
      <c r="C3" s="534" t="s">
        <v>34</v>
      </c>
      <c r="D3" s="535" t="s">
        <v>51</v>
      </c>
      <c r="E3" s="2" t="s">
        <v>3</v>
      </c>
      <c r="F3" s="2" t="s">
        <v>66</v>
      </c>
      <c r="G3" s="536" t="s">
        <v>43</v>
      </c>
      <c r="H3" s="16"/>
      <c r="I3" s="3"/>
      <c r="J3" s="4"/>
    </row>
    <row r="4" spans="2:10" s="5" customFormat="1" ht="18" customHeight="1" x14ac:dyDescent="0.5">
      <c r="B4" s="534"/>
      <c r="C4" s="534"/>
      <c r="D4" s="535"/>
      <c r="E4" s="6">
        <v>100</v>
      </c>
      <c r="F4" s="6" t="s">
        <v>67</v>
      </c>
      <c r="G4" s="536"/>
      <c r="H4" s="17"/>
      <c r="I4" s="249"/>
      <c r="J4" s="7"/>
    </row>
    <row r="5" spans="2:10" s="5" customFormat="1" ht="20.100000000000001" customHeight="1" x14ac:dyDescent="0.5">
      <c r="B5" s="8">
        <v>1</v>
      </c>
      <c r="C5" s="8">
        <f>'เวลาเรียน3-2'!C6</f>
        <v>12456</v>
      </c>
      <c r="D5" s="18" t="str">
        <f>'รวมคะแนน3-2'!C7</f>
        <v>เด็กหญิง กาญจนา  สารี</v>
      </c>
      <c r="E5" s="8">
        <f>'รวมคะแนน3-2'!Y7</f>
        <v>57</v>
      </c>
      <c r="F5" s="8" t="str">
        <f>'รวมคะแนน3-2'!Z7</f>
        <v>1.5</v>
      </c>
      <c r="G5" s="9"/>
      <c r="H5" s="527" t="s">
        <v>15</v>
      </c>
      <c r="I5" s="527"/>
      <c r="J5" s="528"/>
    </row>
    <row r="6" spans="2:10" s="5" customFormat="1" ht="20.100000000000001" customHeight="1" x14ac:dyDescent="0.5">
      <c r="B6" s="8">
        <v>2</v>
      </c>
      <c r="C6" s="8">
        <f>'เวลาเรียน3-2'!C7</f>
        <v>12466</v>
      </c>
      <c r="D6" s="18" t="str">
        <f>'รวมคะแนน3-2'!C8</f>
        <v>เด็กหญิง อภิญญา  ทิพย์ภาพันธ์</v>
      </c>
      <c r="E6" s="8">
        <f>'รวมคะแนน3-2'!Y8</f>
        <v>52</v>
      </c>
      <c r="F6" s="8" t="str">
        <f>'รวมคะแนน3-2'!Z8</f>
        <v>1</v>
      </c>
      <c r="G6" s="9"/>
      <c r="H6" s="17" t="s">
        <v>68</v>
      </c>
      <c r="I6" s="249">
        <f>'รวมคะแนน3-2'!W44</f>
        <v>2</v>
      </c>
      <c r="J6" s="250" t="s">
        <v>28</v>
      </c>
    </row>
    <row r="7" spans="2:10" s="5" customFormat="1" ht="20.100000000000001" customHeight="1" x14ac:dyDescent="0.5">
      <c r="B7" s="8">
        <v>3</v>
      </c>
      <c r="C7" s="8">
        <f>'เวลาเรียน3-2'!C8</f>
        <v>12470</v>
      </c>
      <c r="D7" s="18" t="str">
        <f>'รวมคะแนน3-2'!C9</f>
        <v>เด็กหญิง กมลชนก  เหลืองอ่อน</v>
      </c>
      <c r="E7" s="8">
        <f>'รวมคะแนน3-2'!Y9</f>
        <v>59</v>
      </c>
      <c r="F7" s="8" t="str">
        <f>'รวมคะแนน3-2'!Z9</f>
        <v>1.5</v>
      </c>
      <c r="G7" s="9"/>
      <c r="H7" s="17" t="s">
        <v>69</v>
      </c>
      <c r="I7" s="249">
        <f>'รวมคะแนน3-2'!W45</f>
        <v>2</v>
      </c>
      <c r="J7" s="250" t="s">
        <v>28</v>
      </c>
    </row>
    <row r="8" spans="2:10" s="5" customFormat="1" ht="20.100000000000001" customHeight="1" x14ac:dyDescent="0.5">
      <c r="B8" s="8">
        <v>4</v>
      </c>
      <c r="C8" s="8">
        <f>'เวลาเรียน3-2'!C9</f>
        <v>12488</v>
      </c>
      <c r="D8" s="18" t="str">
        <f>'รวมคะแนน3-2'!C10</f>
        <v>เด็กชาย ต่อบุญ  อัครทัตตะ</v>
      </c>
      <c r="E8" s="8">
        <f>'รวมคะแนน3-2'!Y10</f>
        <v>63</v>
      </c>
      <c r="F8" s="8" t="str">
        <f>'รวมคะแนน3-2'!Z10</f>
        <v>2</v>
      </c>
      <c r="G8" s="9"/>
      <c r="H8" s="17" t="s">
        <v>70</v>
      </c>
      <c r="I8" s="249">
        <f>'รวมคะแนน3-2'!W46</f>
        <v>2</v>
      </c>
      <c r="J8" s="250" t="s">
        <v>28</v>
      </c>
    </row>
    <row r="9" spans="2:10" s="5" customFormat="1" ht="20.100000000000001" customHeight="1" x14ac:dyDescent="0.5">
      <c r="B9" s="8">
        <v>5</v>
      </c>
      <c r="C9" s="8">
        <f>'เวลาเรียน3-2'!C10</f>
        <v>12503</v>
      </c>
      <c r="D9" s="18" t="str">
        <f>'รวมคะแนน3-2'!C11</f>
        <v>เด็กหญิง พัชรี  อินทร์โพธิ์</v>
      </c>
      <c r="E9" s="8">
        <f>'รวมคะแนน3-2'!Y11</f>
        <v>71</v>
      </c>
      <c r="F9" s="8" t="str">
        <f>'รวมคะแนน3-2'!Z11</f>
        <v>3</v>
      </c>
      <c r="G9" s="9"/>
      <c r="H9" s="17" t="s">
        <v>71</v>
      </c>
      <c r="I9" s="249">
        <f>'รวมคะแนน3-2'!W47</f>
        <v>1</v>
      </c>
      <c r="J9" s="250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'เวลาเรียน3-2'!C11</f>
        <v>12513</v>
      </c>
      <c r="D10" s="18" t="str">
        <f>'รวมคะแนน3-2'!C12</f>
        <v>เด็กชาย อินทัช  พุทธบุตร</v>
      </c>
      <c r="E10" s="8">
        <f>'รวมคะแนน3-2'!Y12</f>
        <v>54</v>
      </c>
      <c r="F10" s="8" t="str">
        <f>'รวมคะแนน3-2'!Z12</f>
        <v>1</v>
      </c>
      <c r="G10" s="9"/>
      <c r="H10" s="17" t="s">
        <v>72</v>
      </c>
      <c r="I10" s="249">
        <f>'รวมคะแนน3-2'!W48</f>
        <v>2</v>
      </c>
      <c r="J10" s="250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'เวลาเรียน3-2'!C12</f>
        <v>12515</v>
      </c>
      <c r="D11" s="18" t="str">
        <f>'รวมคะแนน3-2'!C13</f>
        <v>เด็กชาย ทรงพล  กลิ่นชะเอม</v>
      </c>
      <c r="E11" s="8">
        <f>'รวมคะแนน3-2'!Y13</f>
        <v>0</v>
      </c>
      <c r="F11" s="8" t="str">
        <f>'รวมคะแนน3-2'!Z13</f>
        <v>0</v>
      </c>
      <c r="G11" s="9"/>
      <c r="H11" s="17" t="s">
        <v>73</v>
      </c>
      <c r="I11" s="249">
        <f>'รวมคะแนน3-2'!W49</f>
        <v>1</v>
      </c>
      <c r="J11" s="250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'เวลาเรียน3-2'!C13</f>
        <v>12534</v>
      </c>
      <c r="D12" s="18" t="str">
        <f>'รวมคะแนน3-2'!C14</f>
        <v>เด็กหญิง พลอยพร  อินแป้น</v>
      </c>
      <c r="E12" s="8">
        <f>'รวมคะแนน3-2'!Y14</f>
        <v>86</v>
      </c>
      <c r="F12" s="8">
        <f>'รวมคะแนน3-2'!Z14</f>
        <v>4</v>
      </c>
      <c r="G12" s="9"/>
      <c r="H12" s="17" t="s">
        <v>74</v>
      </c>
      <c r="I12" s="249">
        <f>'รวมคะแนน3-2'!W50</f>
        <v>2</v>
      </c>
      <c r="J12" s="250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'เวลาเรียน3-2'!C14</f>
        <v>12538</v>
      </c>
      <c r="D13" s="18" t="str">
        <f>'รวมคะแนน3-2'!C15</f>
        <v>เด็กหญิง ชาลินี  ชาลีกุล</v>
      </c>
      <c r="E13" s="8">
        <f>'รวมคะแนน3-2'!Y15</f>
        <v>74</v>
      </c>
      <c r="F13" s="8" t="str">
        <f>'รวมคะแนน3-2'!Z15</f>
        <v>3</v>
      </c>
      <c r="G13" s="9"/>
      <c r="H13" s="19" t="s">
        <v>75</v>
      </c>
      <c r="I13" s="251">
        <f>SUM(I6:I12)</f>
        <v>12</v>
      </c>
      <c r="J13" s="252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'เวลาเรียน3-2'!C15</f>
        <v>12561</v>
      </c>
      <c r="D14" s="18" t="str">
        <f>'รวมคะแนน3-2'!C16</f>
        <v>เด็กหญิง อนิชา  ม่วงแก้ว</v>
      </c>
      <c r="E14" s="8">
        <f>'รวมคะแนน3-2'!Y16</f>
        <v>64</v>
      </c>
      <c r="F14" s="8" t="str">
        <f>'รวมคะแนน3-2'!Z16</f>
        <v>2</v>
      </c>
      <c r="G14" s="9"/>
      <c r="H14" s="17" t="s">
        <v>76</v>
      </c>
      <c r="I14" s="249">
        <f>'รวมคะแนน3-2'!W43</f>
        <v>9</v>
      </c>
      <c r="J14" s="250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'เวลาเรียน3-2'!C16</f>
        <v>12563</v>
      </c>
      <c r="D15" s="18" t="str">
        <f>'รวมคะแนน3-2'!C17</f>
        <v>เด็กหญิง ศุภสุตา  ท้วมจันทร์</v>
      </c>
      <c r="E15" s="8">
        <f>'รวมคะแนน3-2'!Y17</f>
        <v>0</v>
      </c>
      <c r="F15" s="8" t="str">
        <f>'รวมคะแนน3-2'!Z17</f>
        <v>0</v>
      </c>
      <c r="G15" s="9"/>
      <c r="H15" s="17" t="s">
        <v>17</v>
      </c>
      <c r="I15" s="249">
        <f>'รวมคะแนน3-2'!W51</f>
        <v>0</v>
      </c>
      <c r="J15" s="250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'เวลาเรียน3-2'!C17</f>
        <v>12647</v>
      </c>
      <c r="D16" s="18" t="str">
        <f>'รวมคะแนน3-2'!C18</f>
        <v>เด็กหญิง ภีรฎา  แสงแดง</v>
      </c>
      <c r="E16" s="8">
        <f>'รวมคะแนน3-2'!Y18</f>
        <v>0</v>
      </c>
      <c r="F16" s="8" t="str">
        <f>'รวมคะแนน3-2'!Z18</f>
        <v>0</v>
      </c>
      <c r="G16" s="9"/>
      <c r="H16" s="17" t="s">
        <v>18</v>
      </c>
      <c r="I16" s="249">
        <f>'รวมคะแนน3-2'!W52</f>
        <v>0</v>
      </c>
      <c r="J16" s="250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'เวลาเรียน3-2'!C18</f>
        <v>12660</v>
      </c>
      <c r="D17" s="18" t="str">
        <f>'รวมคะแนน3-2'!C19</f>
        <v>เด็กหญิง นันท์นภัส  กรีเงิน</v>
      </c>
      <c r="E17" s="8">
        <f>'รวมคะแนน3-2'!Y19</f>
        <v>80</v>
      </c>
      <c r="F17" s="8">
        <f>'รวมคะแนน3-2'!Z19</f>
        <v>4</v>
      </c>
      <c r="G17" s="9"/>
      <c r="H17" s="19" t="s">
        <v>77</v>
      </c>
      <c r="I17" s="251">
        <f>SUM(I14:I16)</f>
        <v>9</v>
      </c>
      <c r="J17" s="252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'เวลาเรียน3-2'!C19</f>
        <v>12920</v>
      </c>
      <c r="D18" s="18" t="str">
        <f>'รวมคะแนน3-2'!C20</f>
        <v>เด็กชาย รุ่งโรจน์  โคตรเจริญ</v>
      </c>
      <c r="E18" s="8">
        <f>'รวมคะแนน3-2'!Y20</f>
        <v>0</v>
      </c>
      <c r="F18" s="8" t="str">
        <f>'รวมคะแนน3-2'!Z20</f>
        <v>0</v>
      </c>
      <c r="G18" s="9"/>
      <c r="H18" s="19" t="s">
        <v>1</v>
      </c>
      <c r="I18" s="20">
        <f>SUM(I13,(I17),)</f>
        <v>21</v>
      </c>
      <c r="J18" s="252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'เวลาเรียน3-2'!C20</f>
        <v>12926</v>
      </c>
      <c r="D19" s="18" t="str">
        <f>'รวมคะแนน3-2'!C21</f>
        <v>เด็กชาย ธันวา  สิงห์เกื้อ</v>
      </c>
      <c r="E19" s="8">
        <f>'รวมคะแนน3-2'!Y21</f>
        <v>67</v>
      </c>
      <c r="F19" s="8" t="str">
        <f>'รวมคะแนน3-2'!Z21</f>
        <v>2.5</v>
      </c>
      <c r="G19" s="9"/>
      <c r="H19" s="17"/>
      <c r="I19" s="17"/>
      <c r="J19" s="7"/>
    </row>
    <row r="20" spans="2:10" s="5" customFormat="1" ht="20.100000000000001" customHeight="1" x14ac:dyDescent="0.5">
      <c r="B20" s="8">
        <v>16</v>
      </c>
      <c r="C20" s="8">
        <f>'เวลาเรียน3-2'!C21</f>
        <v>13361</v>
      </c>
      <c r="D20" s="18" t="str">
        <f>'รวมคะแนน3-2'!C22</f>
        <v>เด็กชาย พงศกร   มาศศักดา</v>
      </c>
      <c r="E20" s="8">
        <f>'รวมคะแนน3-2'!Y22</f>
        <v>0</v>
      </c>
      <c r="F20" s="8" t="str">
        <f>'รวมคะแนน3-2'!Z22</f>
        <v>0</v>
      </c>
      <c r="G20" s="9"/>
      <c r="H20" s="531" t="s">
        <v>106</v>
      </c>
      <c r="I20" s="529"/>
      <c r="J20" s="530"/>
    </row>
    <row r="21" spans="2:10" s="5" customFormat="1" ht="20.100000000000001" customHeight="1" x14ac:dyDescent="0.5">
      <c r="B21" s="8">
        <v>17</v>
      </c>
      <c r="C21" s="8">
        <f>'เวลาเรียน3-2'!C22</f>
        <v>13420</v>
      </c>
      <c r="D21" s="18" t="str">
        <f>'รวมคะแนน3-2'!C23</f>
        <v>เด็กชาย ปรินทร  ศรีแก้ว</v>
      </c>
      <c r="E21" s="8">
        <f>'รวมคะแนน3-2'!Y23</f>
        <v>0</v>
      </c>
      <c r="F21" s="8" t="str">
        <f>'รวมคะแนน3-2'!Z23</f>
        <v>0</v>
      </c>
      <c r="G21" s="9"/>
      <c r="H21" s="532" t="s">
        <v>78</v>
      </c>
      <c r="I21" s="523"/>
      <c r="J21" s="524"/>
    </row>
    <row r="22" spans="2:10" s="5" customFormat="1" ht="20.100000000000001" customHeight="1" x14ac:dyDescent="0.5">
      <c r="B22" s="8">
        <v>18</v>
      </c>
      <c r="C22" s="8">
        <f>'เวลาเรียน3-2'!C23</f>
        <v>13429</v>
      </c>
      <c r="D22" s="18" t="str">
        <f>'รวมคะแนน3-2'!C24</f>
        <v>เด็กชาย ศรัณย์พงษ์  พรรษา</v>
      </c>
      <c r="E22" s="8">
        <f>'รวมคะแนน3-2'!Y24</f>
        <v>0</v>
      </c>
      <c r="F22" s="8" t="str">
        <f>'รวมคะแนน3-2'!Z24</f>
        <v>0</v>
      </c>
      <c r="G22" s="9"/>
      <c r="H22" s="17"/>
      <c r="I22" s="17"/>
      <c r="J22" s="7"/>
    </row>
    <row r="23" spans="2:10" s="5" customFormat="1" ht="20.100000000000001" customHeight="1" x14ac:dyDescent="0.5">
      <c r="B23" s="8">
        <v>19</v>
      </c>
      <c r="C23" s="8">
        <f>'เวลาเรียน3-2'!C24</f>
        <v>13430</v>
      </c>
      <c r="D23" s="18" t="str">
        <f>'รวมคะแนน3-2'!C25</f>
        <v>เด็กชาย อลงกรณ์  เครืออ่อน</v>
      </c>
      <c r="E23" s="8">
        <f>'รวมคะแนน3-2'!Y25</f>
        <v>75</v>
      </c>
      <c r="F23" s="8" t="str">
        <f>'รวมคะแนน3-2'!Z25</f>
        <v>3.5</v>
      </c>
      <c r="G23" s="9"/>
      <c r="H23" s="531" t="s">
        <v>107</v>
      </c>
      <c r="I23" s="529"/>
      <c r="J23" s="530"/>
    </row>
    <row r="24" spans="2:10" s="5" customFormat="1" ht="20.100000000000001" customHeight="1" x14ac:dyDescent="0.5">
      <c r="B24" s="8">
        <v>20</v>
      </c>
      <c r="C24" s="8">
        <f>'เวลาเรียน3-2'!C25</f>
        <v>13618</v>
      </c>
      <c r="D24" s="18" t="str">
        <f>'รวมคะแนน3-2'!C26</f>
        <v>เด็กหญิง กวินธิดา  คำศักดา</v>
      </c>
      <c r="E24" s="8">
        <f>'รวมคะแนน3-2'!Y26</f>
        <v>0</v>
      </c>
      <c r="F24" s="8" t="str">
        <f>'รวมคะแนน3-2'!Z26</f>
        <v>0</v>
      </c>
      <c r="G24" s="9"/>
      <c r="H24" s="532" t="s">
        <v>78</v>
      </c>
      <c r="I24" s="523"/>
      <c r="J24" s="524"/>
    </row>
    <row r="25" spans="2:10" s="5" customFormat="1" ht="20.100000000000001" customHeight="1" x14ac:dyDescent="0.5">
      <c r="B25" s="8">
        <v>21</v>
      </c>
      <c r="C25" s="8">
        <f>'เวลาเรียน3-2'!C26</f>
        <v>13635</v>
      </c>
      <c r="D25" s="18" t="str">
        <f>'รวมคะแนน3-2'!C27</f>
        <v>เด็กหญิง ทิพย์ธิดา  นุชเจริญ</v>
      </c>
      <c r="E25" s="8">
        <f>'รวมคะแนน3-2'!Y27</f>
        <v>0</v>
      </c>
      <c r="F25" s="8" t="str">
        <f>'รวมคะแนน3-2'!Z27</f>
        <v>0</v>
      </c>
      <c r="G25" s="9"/>
      <c r="H25" s="17"/>
      <c r="I25" s="17"/>
      <c r="J25" s="7"/>
    </row>
    <row r="26" spans="2:10" s="5" customFormat="1" ht="20.100000000000001" customHeight="1" x14ac:dyDescent="0.5">
      <c r="B26" s="8">
        <v>22</v>
      </c>
      <c r="C26" s="8"/>
      <c r="D26" s="18"/>
      <c r="E26" s="8"/>
      <c r="F26" s="8"/>
      <c r="G26" s="9"/>
      <c r="H26" s="529" t="s">
        <v>108</v>
      </c>
      <c r="I26" s="529"/>
      <c r="J26" s="530"/>
    </row>
    <row r="27" spans="2:10" s="5" customFormat="1" ht="20.100000000000001" customHeight="1" x14ac:dyDescent="0.5">
      <c r="B27" s="8">
        <v>23</v>
      </c>
      <c r="C27" s="8"/>
      <c r="D27" s="18"/>
      <c r="E27" s="8"/>
      <c r="F27" s="8"/>
      <c r="G27" s="9"/>
      <c r="H27" s="523" t="s">
        <v>105</v>
      </c>
      <c r="I27" s="523"/>
      <c r="J27" s="524"/>
    </row>
    <row r="28" spans="2:10" s="5" customFormat="1" ht="20.100000000000001" customHeight="1" x14ac:dyDescent="0.5">
      <c r="B28" s="8">
        <v>24</v>
      </c>
      <c r="C28" s="8"/>
      <c r="D28" s="18"/>
      <c r="E28" s="8"/>
      <c r="F28" s="8"/>
      <c r="G28" s="9"/>
      <c r="H28" s="17"/>
      <c r="I28" s="17"/>
      <c r="J28" s="7"/>
    </row>
    <row r="29" spans="2:10" s="5" customFormat="1" ht="20.100000000000001" customHeight="1" x14ac:dyDescent="0.5">
      <c r="B29" s="8">
        <v>25</v>
      </c>
      <c r="C29" s="8"/>
      <c r="D29" s="18"/>
      <c r="E29" s="8"/>
      <c r="F29" s="8"/>
      <c r="G29" s="9"/>
      <c r="H29" s="529" t="s">
        <v>109</v>
      </c>
      <c r="I29" s="529"/>
      <c r="J29" s="530"/>
    </row>
    <row r="30" spans="2:10" s="5" customFormat="1" ht="20.100000000000001" customHeight="1" x14ac:dyDescent="0.5">
      <c r="B30" s="8">
        <v>26</v>
      </c>
      <c r="C30" s="8"/>
      <c r="D30" s="18"/>
      <c r="E30" s="8"/>
      <c r="F30" s="8"/>
      <c r="G30" s="9"/>
      <c r="H30" s="523" t="s">
        <v>79</v>
      </c>
      <c r="I30" s="523"/>
      <c r="J30" s="524"/>
    </row>
    <row r="31" spans="2:10" s="5" customFormat="1" ht="20.100000000000001" customHeight="1" x14ac:dyDescent="0.5">
      <c r="B31" s="8">
        <v>27</v>
      </c>
      <c r="C31" s="8"/>
      <c r="D31" s="18"/>
      <c r="E31" s="8"/>
      <c r="F31" s="8"/>
      <c r="G31" s="9"/>
      <c r="H31" s="523"/>
      <c r="I31" s="523"/>
      <c r="J31" s="524"/>
    </row>
    <row r="32" spans="2:10" s="5" customFormat="1" ht="20.100000000000001" customHeight="1" x14ac:dyDescent="0.5">
      <c r="B32" s="8">
        <v>28</v>
      </c>
      <c r="C32" s="8"/>
      <c r="D32" s="18"/>
      <c r="E32" s="8"/>
      <c r="F32" s="8"/>
      <c r="G32" s="9"/>
      <c r="H32" s="17"/>
      <c r="I32" s="17"/>
      <c r="J32" s="7"/>
    </row>
    <row r="33" spans="2:10" s="5" customFormat="1" ht="20.100000000000001" customHeight="1" x14ac:dyDescent="0.5">
      <c r="B33" s="8">
        <v>29</v>
      </c>
      <c r="C33" s="8"/>
      <c r="D33" s="18"/>
      <c r="E33" s="8"/>
      <c r="F33" s="8"/>
      <c r="G33" s="9"/>
      <c r="H33" s="529"/>
      <c r="I33" s="529"/>
      <c r="J33" s="530"/>
    </row>
    <row r="34" spans="2:10" s="5" customFormat="1" ht="20.100000000000001" customHeight="1" x14ac:dyDescent="0.5">
      <c r="B34" s="8">
        <v>30</v>
      </c>
      <c r="C34" s="8"/>
      <c r="D34" s="18"/>
      <c r="E34" s="8"/>
      <c r="F34" s="8"/>
      <c r="G34" s="9"/>
      <c r="H34" s="523"/>
      <c r="I34" s="523"/>
      <c r="J34" s="524"/>
    </row>
    <row r="35" spans="2:10" s="5" customFormat="1" ht="20.100000000000001" customHeight="1" x14ac:dyDescent="0.5">
      <c r="B35" s="8">
        <v>31</v>
      </c>
      <c r="C35" s="8"/>
      <c r="D35" s="18"/>
      <c r="E35" s="8"/>
      <c r="F35" s="8"/>
      <c r="G35" s="9"/>
      <c r="H35" s="17"/>
      <c r="I35" s="17"/>
      <c r="J35" s="7"/>
    </row>
    <row r="36" spans="2:10" s="5" customFormat="1" ht="20.100000000000001" customHeight="1" x14ac:dyDescent="0.5">
      <c r="B36" s="8">
        <v>32</v>
      </c>
      <c r="C36" s="8"/>
      <c r="D36" s="18"/>
      <c r="E36" s="8"/>
      <c r="F36" s="8"/>
      <c r="G36" s="9"/>
      <c r="H36" s="529"/>
      <c r="I36" s="529"/>
      <c r="J36" s="530"/>
    </row>
    <row r="37" spans="2:10" s="5" customFormat="1" ht="20.100000000000001" customHeight="1" x14ac:dyDescent="0.5">
      <c r="B37" s="8">
        <v>33</v>
      </c>
      <c r="C37" s="8"/>
      <c r="D37" s="18"/>
      <c r="E37" s="8"/>
      <c r="F37" s="8"/>
      <c r="G37" s="9"/>
      <c r="H37" s="523"/>
      <c r="I37" s="523"/>
      <c r="J37" s="524"/>
    </row>
    <row r="38" spans="2:10" s="5" customFormat="1" ht="20.100000000000001" customHeight="1" x14ac:dyDescent="0.5">
      <c r="B38" s="8">
        <v>34</v>
      </c>
      <c r="C38" s="8"/>
      <c r="D38" s="18"/>
      <c r="E38" s="8"/>
      <c r="F38" s="8"/>
      <c r="G38" s="9"/>
      <c r="H38" s="17"/>
      <c r="I38" s="17"/>
      <c r="J38" s="7"/>
    </row>
    <row r="39" spans="2:10" s="5" customFormat="1" ht="20.100000000000001" customHeight="1" x14ac:dyDescent="0.5">
      <c r="B39" s="8">
        <v>35</v>
      </c>
      <c r="C39" s="8"/>
      <c r="D39" s="18"/>
      <c r="E39" s="8"/>
      <c r="F39" s="8"/>
      <c r="G39" s="9"/>
      <c r="H39" s="525"/>
      <c r="I39" s="525"/>
      <c r="J39" s="526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5" orientation="portrait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B1:BF102"/>
  <sheetViews>
    <sheetView showGridLines="0" view="pageLayout" topLeftCell="A19" zoomScaleNormal="100" zoomScaleSheetLayoutView="100" workbookViewId="0">
      <selection activeCell="C26" sqref="C26:AI28"/>
    </sheetView>
  </sheetViews>
  <sheetFormatPr defaultColWidth="9.140625" defaultRowHeight="21.75" x14ac:dyDescent="0.5"/>
  <cols>
    <col min="1" max="1" width="3.7109375" style="24" customWidth="1"/>
    <col min="2" max="2" width="3.5703125" style="24" customWidth="1"/>
    <col min="3" max="3" width="25.5703125" style="24" customWidth="1"/>
    <col min="4" max="11" width="3.5703125" style="24" customWidth="1"/>
    <col min="12" max="23" width="3.42578125" style="24" customWidth="1"/>
    <col min="24" max="24" width="9.85546875" style="24" customWidth="1"/>
    <col min="25" max="25" width="9.140625" style="24"/>
    <col min="26" max="33" width="5.7109375" style="24" customWidth="1"/>
    <col min="34" max="34" width="9.140625" style="24"/>
    <col min="35" max="35" width="19" style="24" customWidth="1"/>
    <col min="36" max="16384" width="9.140625" style="24"/>
  </cols>
  <sheetData>
    <row r="1" spans="2:58" s="75" customFormat="1" ht="35.1" customHeight="1" thickBot="1" x14ac:dyDescent="0.6">
      <c r="B1" s="548" t="s">
        <v>97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</row>
    <row r="2" spans="2:58" ht="30" customHeight="1" thickBot="1" x14ac:dyDescent="0.55000000000000004">
      <c r="B2" s="131" t="s">
        <v>0</v>
      </c>
      <c r="C2" s="132"/>
      <c r="D2" s="549" t="s">
        <v>12</v>
      </c>
      <c r="E2" s="550"/>
      <c r="F2" s="550"/>
      <c r="G2" s="550"/>
      <c r="H2" s="550"/>
      <c r="I2" s="550"/>
      <c r="J2" s="550"/>
      <c r="K2" s="551"/>
      <c r="L2" s="549" t="s">
        <v>13</v>
      </c>
      <c r="M2" s="550"/>
      <c r="N2" s="550"/>
      <c r="O2" s="551"/>
      <c r="P2" s="552" t="s">
        <v>94</v>
      </c>
      <c r="Q2" s="553"/>
      <c r="R2" s="553"/>
      <c r="S2" s="554"/>
      <c r="T2" s="549" t="s">
        <v>13</v>
      </c>
      <c r="U2" s="550"/>
      <c r="V2" s="550"/>
      <c r="W2" s="551"/>
      <c r="X2" s="555" t="s">
        <v>43</v>
      </c>
      <c r="Y2" s="75"/>
      <c r="Z2" s="538" t="s">
        <v>52</v>
      </c>
      <c r="AA2" s="538"/>
      <c r="AB2" s="538"/>
      <c r="AC2" s="538"/>
      <c r="AD2" s="538"/>
      <c r="AE2" s="538"/>
      <c r="AF2" s="538"/>
      <c r="AG2" s="538"/>
      <c r="AI2" s="133" t="s">
        <v>60</v>
      </c>
      <c r="AJ2" s="75"/>
    </row>
    <row r="3" spans="2:58" ht="30" customHeight="1" x14ac:dyDescent="0.5">
      <c r="B3" s="134" t="s">
        <v>2</v>
      </c>
      <c r="C3" s="135" t="s">
        <v>51</v>
      </c>
      <c r="D3" s="562">
        <v>1</v>
      </c>
      <c r="E3" s="539">
        <v>2</v>
      </c>
      <c r="F3" s="539">
        <v>3</v>
      </c>
      <c r="G3" s="539">
        <v>4</v>
      </c>
      <c r="H3" s="539">
        <v>5</v>
      </c>
      <c r="I3" s="539">
        <v>6</v>
      </c>
      <c r="J3" s="539">
        <v>7</v>
      </c>
      <c r="K3" s="544">
        <v>8</v>
      </c>
      <c r="L3" s="136" t="s">
        <v>53</v>
      </c>
      <c r="M3" s="137" t="s">
        <v>54</v>
      </c>
      <c r="N3" s="137" t="s">
        <v>55</v>
      </c>
      <c r="O3" s="138" t="s">
        <v>56</v>
      </c>
      <c r="P3" s="139">
        <v>1</v>
      </c>
      <c r="Q3" s="140">
        <v>2</v>
      </c>
      <c r="R3" s="141">
        <v>3</v>
      </c>
      <c r="S3" s="142" t="s">
        <v>1</v>
      </c>
      <c r="T3" s="546" t="s">
        <v>53</v>
      </c>
      <c r="U3" s="558" t="s">
        <v>54</v>
      </c>
      <c r="V3" s="558" t="s">
        <v>55</v>
      </c>
      <c r="W3" s="560" t="s">
        <v>56</v>
      </c>
      <c r="X3" s="556"/>
      <c r="Y3" s="75"/>
      <c r="Z3" s="143" t="s">
        <v>53</v>
      </c>
      <c r="AA3" s="144" t="s">
        <v>54</v>
      </c>
      <c r="AB3" s="144" t="s">
        <v>55</v>
      </c>
      <c r="AC3" s="145" t="s">
        <v>56</v>
      </c>
      <c r="AD3" s="146" t="s">
        <v>53</v>
      </c>
      <c r="AE3" s="147" t="s">
        <v>54</v>
      </c>
      <c r="AF3" s="147" t="s">
        <v>55</v>
      </c>
      <c r="AG3" s="148" t="s">
        <v>56</v>
      </c>
      <c r="AI3" s="541" t="s">
        <v>59</v>
      </c>
      <c r="AJ3" s="75"/>
    </row>
    <row r="4" spans="2:58" ht="22.5" customHeight="1" thickBot="1" x14ac:dyDescent="0.55000000000000004">
      <c r="B4" s="149"/>
      <c r="C4" s="150"/>
      <c r="D4" s="563"/>
      <c r="E4" s="540"/>
      <c r="F4" s="540"/>
      <c r="G4" s="540"/>
      <c r="H4" s="540"/>
      <c r="I4" s="540"/>
      <c r="J4" s="540"/>
      <c r="K4" s="545"/>
      <c r="L4" s="151">
        <v>3</v>
      </c>
      <c r="M4" s="152">
        <v>2</v>
      </c>
      <c r="N4" s="152">
        <v>1</v>
      </c>
      <c r="O4" s="153">
        <v>0</v>
      </c>
      <c r="P4" s="154">
        <v>3</v>
      </c>
      <c r="Q4" s="152">
        <v>3</v>
      </c>
      <c r="R4" s="153">
        <v>3</v>
      </c>
      <c r="S4" s="155">
        <v>9</v>
      </c>
      <c r="T4" s="547"/>
      <c r="U4" s="559"/>
      <c r="V4" s="559"/>
      <c r="W4" s="561"/>
      <c r="X4" s="557"/>
      <c r="Y4" s="75"/>
      <c r="Z4" s="156">
        <v>3</v>
      </c>
      <c r="AA4" s="157">
        <v>2</v>
      </c>
      <c r="AB4" s="157">
        <v>1</v>
      </c>
      <c r="AC4" s="158">
        <v>0</v>
      </c>
      <c r="AD4" s="159">
        <v>3</v>
      </c>
      <c r="AE4" s="160">
        <v>2</v>
      </c>
      <c r="AF4" s="160">
        <v>1</v>
      </c>
      <c r="AG4" s="161">
        <v>0</v>
      </c>
      <c r="AI4" s="542"/>
      <c r="AJ4" s="75"/>
    </row>
    <row r="5" spans="2:58" ht="17.100000000000001" customHeight="1" x14ac:dyDescent="0.5">
      <c r="B5" s="162">
        <v>1</v>
      </c>
      <c r="C5" s="163" t="str">
        <f>'เวลาเรียน3-2'!D6</f>
        <v>เด็กหญิง กาญจนา  สารี</v>
      </c>
      <c r="D5" s="53">
        <v>3</v>
      </c>
      <c r="E5" s="54">
        <v>3</v>
      </c>
      <c r="F5" s="54">
        <v>3</v>
      </c>
      <c r="G5" s="54">
        <v>3</v>
      </c>
      <c r="H5" s="54">
        <v>2</v>
      </c>
      <c r="I5" s="54">
        <v>2</v>
      </c>
      <c r="J5" s="54">
        <v>2</v>
      </c>
      <c r="K5" s="229">
        <v>2</v>
      </c>
      <c r="L5" s="164" t="str">
        <f t="shared" ref="L5:L25" si="0">IF(AC5&gt;0," ",IF(Z5&lt;AB5," ",IF(AA5&gt;Z5," ",IF(Z5&gt;=AA5,"/"," "))))</f>
        <v>/</v>
      </c>
      <c r="M5" s="165" t="str">
        <f>IF(AC5&gt;0," ",IF(AA5=Z5," ",IF(AA5&gt;=AB5,"/",IF(AB5&gt;Z5," ",IF(AB5&gt;AA5," ",IF(Z5=2," "))))))</f>
        <v xml:space="preserve"> </v>
      </c>
      <c r="N5" s="166" t="str">
        <f>IF(AC5&gt;0," ",IF(AB5&lt;AA5," ",IF(AB5&lt;Z5," ",IF(AB5&gt;AA5,"/",IF(AB5=AA5," ")))))</f>
        <v xml:space="preserve"> </v>
      </c>
      <c r="O5" s="167" t="str">
        <f t="shared" ref="O5:O25" si="1">IF(AC5&gt;0,"/"," ")</f>
        <v xml:space="preserve"> </v>
      </c>
      <c r="P5" s="53">
        <v>1</v>
      </c>
      <c r="Q5" s="54">
        <v>1</v>
      </c>
      <c r="R5" s="168">
        <v>3</v>
      </c>
      <c r="S5" s="169">
        <f>SUM(P5:R5)</f>
        <v>5</v>
      </c>
      <c r="T5" s="139" t="str">
        <f>IF(S5&gt;=8,"/"," ")</f>
        <v xml:space="preserve"> </v>
      </c>
      <c r="U5" s="140" t="str">
        <f>IF(S5=7,"/",IF(S5=6,"/"," "))</f>
        <v xml:space="preserve"> </v>
      </c>
      <c r="V5" s="140" t="str">
        <f>IF(S5=5,"/",IF(S5=4,"/",IF(S5=3,"/"," ")))</f>
        <v>/</v>
      </c>
      <c r="W5" s="170" t="str">
        <f t="shared" ref="W5:W25" si="2">IF(S5&lt;3,"/"," ")</f>
        <v xml:space="preserve"> </v>
      </c>
      <c r="X5" s="171"/>
      <c r="Y5" s="75"/>
      <c r="Z5" s="172">
        <f t="shared" ref="Z5:Z25" si="3">COUNTIF(D5:K5,$Z$4)</f>
        <v>4</v>
      </c>
      <c r="AA5" s="173">
        <f t="shared" ref="AA5:AA25" si="4">COUNTIF(D5:K5,$AA$4)</f>
        <v>4</v>
      </c>
      <c r="AB5" s="173">
        <f t="shared" ref="AB5:AB25" si="5">COUNTIF(D5:K5,$AB$4)</f>
        <v>0</v>
      </c>
      <c r="AC5" s="174">
        <f t="shared" ref="AC5:AC25" si="6">COUNTIF(D5:K5,$AC$4)</f>
        <v>0</v>
      </c>
      <c r="AD5" s="175" t="str">
        <f>IF(AC5&gt;0," ",IF(Z5&lt;AB5," ",IF(AA5&gt;Z5," ",IF(Z5&gt;=AA5,"3"," "))))</f>
        <v>3</v>
      </c>
      <c r="AE5" s="176" t="str">
        <f>IF(AC5&gt;0," ",IF(AA5=Z5," ",IF(AA5&gt;=AB5,"2",IF(AB5&gt;Z5," ",IF(AB5&gt;AA5," ",IF(Z5=2," "))))))</f>
        <v xml:space="preserve"> </v>
      </c>
      <c r="AF5" s="176" t="str">
        <f>IF(AC5&gt;0," ",IF(AB5&lt;AA5," ",IF(AB5&lt;Z5," ",IF(AB5&gt;AA5,"1",IF(AB5=AA5," ")))))</f>
        <v xml:space="preserve"> </v>
      </c>
      <c r="AG5" s="177" t="str">
        <f>IF(AC5&gt;0,"0"," ")</f>
        <v xml:space="preserve"> </v>
      </c>
      <c r="AH5" s="61"/>
      <c r="AI5" s="178" t="str">
        <f>IF(S5&lt;3,"0",IF(S5&lt;6,"1",IF(S5&lt;8,2,3)))</f>
        <v>1</v>
      </c>
      <c r="AJ5" s="75"/>
    </row>
    <row r="6" spans="2:58" ht="17.100000000000001" customHeight="1" x14ac:dyDescent="0.5">
      <c r="B6" s="179">
        <v>2</v>
      </c>
      <c r="C6" s="163" t="str">
        <f>'เวลาเรียน3-2'!D7</f>
        <v>เด็กหญิง อภิญญา  ทิพย์ภาพันธ์</v>
      </c>
      <c r="D6" s="53">
        <v>3</v>
      </c>
      <c r="E6" s="54">
        <v>3</v>
      </c>
      <c r="F6" s="54">
        <v>3</v>
      </c>
      <c r="G6" s="54">
        <v>3</v>
      </c>
      <c r="H6" s="54">
        <v>1</v>
      </c>
      <c r="I6" s="54">
        <v>1</v>
      </c>
      <c r="J6" s="54">
        <v>1</v>
      </c>
      <c r="K6" s="229">
        <v>0</v>
      </c>
      <c r="L6" s="180" t="str">
        <f t="shared" si="0"/>
        <v xml:space="preserve"> </v>
      </c>
      <c r="M6" s="8" t="str">
        <f t="shared" ref="M6:M24" si="7">IF(AC6&gt;0," ",IF(AA6=Z6," ",IF(AA6&gt;=AB6,"/",IF(AB6&gt;Z6," ",IF(AB6&gt;AA6," ",IF(Z6=2," "))))))</f>
        <v xml:space="preserve"> </v>
      </c>
      <c r="N6" s="181" t="str">
        <f t="shared" ref="N6:N25" si="8">IF(AC6&gt;0," ",IF(AB6&lt;AA6," ",IF(AB6&lt;Z6," ",IF(AB6&gt;AA6,"/",IF(AB6=AA6," ")))))</f>
        <v xml:space="preserve"> </v>
      </c>
      <c r="O6" s="182" t="str">
        <f t="shared" si="1"/>
        <v>/</v>
      </c>
      <c r="P6" s="53">
        <v>2</v>
      </c>
      <c r="Q6" s="54">
        <v>2</v>
      </c>
      <c r="R6" s="168">
        <v>2</v>
      </c>
      <c r="S6" s="169">
        <f t="shared" ref="S6:S25" si="9">SUM(P6:R6)</f>
        <v>6</v>
      </c>
      <c r="T6" s="183" t="str">
        <f t="shared" ref="T6:T25" si="10">IF(S6&gt;=8,"/"," ")</f>
        <v xml:space="preserve"> </v>
      </c>
      <c r="U6" s="184" t="str">
        <f t="shared" ref="U6:U25" si="11">IF(S6=7,"/",IF(S6=6,"/"," "))</f>
        <v>/</v>
      </c>
      <c r="V6" s="184" t="str">
        <f t="shared" ref="V6:V25" si="12">IF(S6=5,"/",IF(S6=4,"/",IF(S6=3,"/"," ")))</f>
        <v xml:space="preserve"> </v>
      </c>
      <c r="W6" s="185" t="str">
        <f t="shared" si="2"/>
        <v xml:space="preserve"> </v>
      </c>
      <c r="X6" s="186"/>
      <c r="Y6" s="75"/>
      <c r="Z6" s="187">
        <f t="shared" si="3"/>
        <v>4</v>
      </c>
      <c r="AA6" s="188">
        <f t="shared" si="4"/>
        <v>0</v>
      </c>
      <c r="AB6" s="188">
        <f t="shared" si="5"/>
        <v>3</v>
      </c>
      <c r="AC6" s="189">
        <f t="shared" si="6"/>
        <v>1</v>
      </c>
      <c r="AD6" s="190" t="str">
        <f t="shared" ref="AD6:AD25" si="13">IF(AC6&gt;0," ",IF(Z6&lt;AB6," ",IF(AA6&gt;Z6," ",IF(Z6&gt;=AA6,"3"," "))))</f>
        <v xml:space="preserve"> </v>
      </c>
      <c r="AE6" s="191" t="str">
        <f t="shared" ref="AE6:AE24" si="14">IF(AC6&gt;0," ",IF(AA6=Z6," ",IF(AA6&gt;=AB6,"2",IF(AB6&gt;Z6," ",IF(AB6&gt;AA6," ",IF(Z6=2," "))))))</f>
        <v xml:space="preserve"> </v>
      </c>
      <c r="AF6" s="191" t="str">
        <f t="shared" ref="AF6:AF25" si="15">IF(AC6&gt;0," ",IF(AB6&lt;AA6," ",IF(AB6&lt;Z6," ",IF(AB6&gt;AA6,"1",IF(AB6=AA6," ")))))</f>
        <v xml:space="preserve"> </v>
      </c>
      <c r="AG6" s="192" t="str">
        <f t="shared" ref="AG6:AG25" si="16">IF(AC6&gt;0,"0"," ")</f>
        <v>0</v>
      </c>
      <c r="AH6" s="61"/>
      <c r="AI6" s="193">
        <f t="shared" ref="AI6:AI25" si="17">IF(S6&lt;3,"0",IF(S6&lt;6,"1",IF(S6&lt;8,2,3)))</f>
        <v>2</v>
      </c>
      <c r="AJ6" s="75"/>
    </row>
    <row r="7" spans="2:58" ht="17.100000000000001" customHeight="1" x14ac:dyDescent="0.5">
      <c r="B7" s="162">
        <v>3</v>
      </c>
      <c r="C7" s="163" t="str">
        <f>'เวลาเรียน3-2'!D8</f>
        <v>เด็กหญิง กมลชนก  เหลืองอ่อน</v>
      </c>
      <c r="D7" s="53">
        <v>2</v>
      </c>
      <c r="E7" s="54">
        <v>2</v>
      </c>
      <c r="F7" s="54">
        <v>2</v>
      </c>
      <c r="G7" s="54">
        <v>3</v>
      </c>
      <c r="H7" s="54">
        <v>3</v>
      </c>
      <c r="I7" s="54">
        <v>3</v>
      </c>
      <c r="J7" s="54">
        <v>1</v>
      </c>
      <c r="K7" s="229">
        <v>0</v>
      </c>
      <c r="L7" s="180" t="str">
        <f t="shared" si="0"/>
        <v xml:space="preserve"> </v>
      </c>
      <c r="M7" s="8" t="str">
        <f t="shared" si="7"/>
        <v xml:space="preserve"> </v>
      </c>
      <c r="N7" s="181" t="str">
        <f t="shared" si="8"/>
        <v xml:space="preserve"> </v>
      </c>
      <c r="O7" s="182" t="str">
        <f t="shared" si="1"/>
        <v>/</v>
      </c>
      <c r="P7" s="53">
        <v>1</v>
      </c>
      <c r="Q7" s="54">
        <v>2</v>
      </c>
      <c r="R7" s="168">
        <v>3</v>
      </c>
      <c r="S7" s="169">
        <f t="shared" si="9"/>
        <v>6</v>
      </c>
      <c r="T7" s="183" t="str">
        <f t="shared" si="10"/>
        <v xml:space="preserve"> </v>
      </c>
      <c r="U7" s="184" t="str">
        <f t="shared" si="11"/>
        <v>/</v>
      </c>
      <c r="V7" s="184" t="str">
        <f t="shared" si="12"/>
        <v xml:space="preserve"> </v>
      </c>
      <c r="W7" s="185" t="str">
        <f t="shared" si="2"/>
        <v xml:space="preserve"> </v>
      </c>
      <c r="X7" s="186"/>
      <c r="Y7" s="75"/>
      <c r="Z7" s="187">
        <f t="shared" si="3"/>
        <v>3</v>
      </c>
      <c r="AA7" s="188">
        <f t="shared" si="4"/>
        <v>3</v>
      </c>
      <c r="AB7" s="188">
        <f t="shared" si="5"/>
        <v>1</v>
      </c>
      <c r="AC7" s="189">
        <f t="shared" si="6"/>
        <v>1</v>
      </c>
      <c r="AD7" s="190" t="str">
        <f t="shared" si="13"/>
        <v xml:space="preserve"> </v>
      </c>
      <c r="AE7" s="191" t="str">
        <f t="shared" si="14"/>
        <v xml:space="preserve"> </v>
      </c>
      <c r="AF7" s="191" t="str">
        <f t="shared" si="15"/>
        <v xml:space="preserve"> </v>
      </c>
      <c r="AG7" s="192" t="str">
        <f t="shared" si="16"/>
        <v>0</v>
      </c>
      <c r="AH7" s="61"/>
      <c r="AI7" s="193">
        <f t="shared" si="17"/>
        <v>2</v>
      </c>
      <c r="AJ7" s="75"/>
    </row>
    <row r="8" spans="2:58" ht="17.100000000000001" customHeight="1" x14ac:dyDescent="0.5">
      <c r="B8" s="179">
        <v>4</v>
      </c>
      <c r="C8" s="163" t="str">
        <f>'เวลาเรียน3-2'!D9</f>
        <v>เด็กชาย ต่อบุญ  อัครทัตตะ</v>
      </c>
      <c r="D8" s="194">
        <v>2</v>
      </c>
      <c r="E8" s="195">
        <v>2</v>
      </c>
      <c r="F8" s="195">
        <v>2</v>
      </c>
      <c r="G8" s="195">
        <v>1</v>
      </c>
      <c r="H8" s="195">
        <v>1</v>
      </c>
      <c r="I8" s="195">
        <v>1</v>
      </c>
      <c r="J8" s="195">
        <v>1</v>
      </c>
      <c r="K8" s="196">
        <v>1</v>
      </c>
      <c r="L8" s="180" t="str">
        <f t="shared" si="0"/>
        <v xml:space="preserve"> </v>
      </c>
      <c r="M8" s="8" t="str">
        <f t="shared" si="7"/>
        <v xml:space="preserve"> </v>
      </c>
      <c r="N8" s="181" t="str">
        <f t="shared" si="8"/>
        <v>/</v>
      </c>
      <c r="O8" s="182" t="str">
        <f t="shared" si="1"/>
        <v xml:space="preserve"> </v>
      </c>
      <c r="P8" s="194">
        <v>3</v>
      </c>
      <c r="Q8" s="195">
        <v>3</v>
      </c>
      <c r="R8" s="196">
        <v>2</v>
      </c>
      <c r="S8" s="197">
        <f t="shared" si="9"/>
        <v>8</v>
      </c>
      <c r="T8" s="183" t="str">
        <f t="shared" si="10"/>
        <v>/</v>
      </c>
      <c r="U8" s="198" t="str">
        <f t="shared" si="11"/>
        <v xml:space="preserve"> </v>
      </c>
      <c r="V8" s="184" t="str">
        <f t="shared" si="12"/>
        <v xml:space="preserve"> </v>
      </c>
      <c r="W8" s="185" t="str">
        <f t="shared" si="2"/>
        <v xml:space="preserve"> </v>
      </c>
      <c r="X8" s="199"/>
      <c r="Y8" s="75"/>
      <c r="Z8" s="187">
        <f t="shared" si="3"/>
        <v>0</v>
      </c>
      <c r="AA8" s="188">
        <f t="shared" si="4"/>
        <v>3</v>
      </c>
      <c r="AB8" s="188">
        <f t="shared" si="5"/>
        <v>5</v>
      </c>
      <c r="AC8" s="189">
        <f t="shared" si="6"/>
        <v>0</v>
      </c>
      <c r="AD8" s="190" t="str">
        <f t="shared" si="13"/>
        <v xml:space="preserve"> </v>
      </c>
      <c r="AE8" s="191" t="str">
        <f t="shared" si="14"/>
        <v xml:space="preserve"> </v>
      </c>
      <c r="AF8" s="191" t="str">
        <f t="shared" si="15"/>
        <v>1</v>
      </c>
      <c r="AG8" s="192" t="str">
        <f t="shared" si="16"/>
        <v xml:space="preserve"> </v>
      </c>
      <c r="AH8" s="61"/>
      <c r="AI8" s="193">
        <f t="shared" si="17"/>
        <v>3</v>
      </c>
      <c r="AJ8" s="75"/>
    </row>
    <row r="9" spans="2:58" ht="17.100000000000001" customHeight="1" x14ac:dyDescent="0.5">
      <c r="B9" s="162">
        <v>5</v>
      </c>
      <c r="C9" s="163" t="str">
        <f>'เวลาเรียน3-2'!D10</f>
        <v>เด็กหญิง พัชรี  อินทร์โพธิ์</v>
      </c>
      <c r="D9" s="53">
        <v>2</v>
      </c>
      <c r="E9" s="54">
        <v>2</v>
      </c>
      <c r="F9" s="54">
        <v>2</v>
      </c>
      <c r="G9" s="54">
        <v>2</v>
      </c>
      <c r="H9" s="54">
        <v>1</v>
      </c>
      <c r="I9" s="54">
        <v>1</v>
      </c>
      <c r="J9" s="54">
        <v>1</v>
      </c>
      <c r="K9" s="229">
        <v>1</v>
      </c>
      <c r="L9" s="180" t="str">
        <f t="shared" si="0"/>
        <v xml:space="preserve"> </v>
      </c>
      <c r="M9" s="8" t="str">
        <f t="shared" si="7"/>
        <v>/</v>
      </c>
      <c r="N9" s="181" t="str">
        <f t="shared" si="8"/>
        <v xml:space="preserve"> </v>
      </c>
      <c r="O9" s="182" t="str">
        <f t="shared" si="1"/>
        <v xml:space="preserve"> </v>
      </c>
      <c r="P9" s="53">
        <v>3</v>
      </c>
      <c r="Q9" s="54">
        <v>2</v>
      </c>
      <c r="R9" s="168">
        <v>2</v>
      </c>
      <c r="S9" s="169">
        <f t="shared" si="9"/>
        <v>7</v>
      </c>
      <c r="T9" s="183" t="str">
        <f t="shared" si="10"/>
        <v xml:space="preserve"> </v>
      </c>
      <c r="U9" s="184" t="str">
        <f t="shared" si="11"/>
        <v>/</v>
      </c>
      <c r="V9" s="184" t="str">
        <f t="shared" si="12"/>
        <v xml:space="preserve"> </v>
      </c>
      <c r="W9" s="185" t="str">
        <f t="shared" si="2"/>
        <v xml:space="preserve"> </v>
      </c>
      <c r="X9" s="186"/>
      <c r="Y9" s="75"/>
      <c r="Z9" s="187">
        <f t="shared" si="3"/>
        <v>0</v>
      </c>
      <c r="AA9" s="188">
        <f t="shared" si="4"/>
        <v>4</v>
      </c>
      <c r="AB9" s="188">
        <f t="shared" si="5"/>
        <v>4</v>
      </c>
      <c r="AC9" s="189">
        <f t="shared" si="6"/>
        <v>0</v>
      </c>
      <c r="AD9" s="190" t="str">
        <f t="shared" si="13"/>
        <v xml:space="preserve"> </v>
      </c>
      <c r="AE9" s="191" t="str">
        <f t="shared" si="14"/>
        <v>2</v>
      </c>
      <c r="AF9" s="191" t="str">
        <f t="shared" si="15"/>
        <v xml:space="preserve"> </v>
      </c>
      <c r="AG9" s="192" t="str">
        <f t="shared" si="16"/>
        <v xml:space="preserve"> </v>
      </c>
      <c r="AH9" s="61"/>
      <c r="AI9" s="193">
        <f t="shared" si="17"/>
        <v>2</v>
      </c>
      <c r="AJ9" s="75"/>
    </row>
    <row r="10" spans="2:58" ht="17.100000000000001" customHeight="1" x14ac:dyDescent="0.5">
      <c r="B10" s="179">
        <v>6</v>
      </c>
      <c r="C10" s="163" t="str">
        <f>'เวลาเรียน3-2'!D11</f>
        <v>เด็กชาย อินทัช  พุทธบุตร</v>
      </c>
      <c r="D10" s="53">
        <v>2</v>
      </c>
      <c r="E10" s="54">
        <v>2</v>
      </c>
      <c r="F10" s="54">
        <v>2</v>
      </c>
      <c r="G10" s="229">
        <v>2</v>
      </c>
      <c r="H10" s="8">
        <v>2</v>
      </c>
      <c r="I10" s="8">
        <v>1</v>
      </c>
      <c r="J10" s="8">
        <v>1</v>
      </c>
      <c r="K10" s="10">
        <v>1</v>
      </c>
      <c r="L10" s="180" t="str">
        <f t="shared" si="0"/>
        <v xml:space="preserve"> </v>
      </c>
      <c r="M10" s="8" t="str">
        <f t="shared" si="7"/>
        <v>/</v>
      </c>
      <c r="N10" s="181" t="str">
        <f t="shared" si="8"/>
        <v xml:space="preserve"> </v>
      </c>
      <c r="O10" s="182" t="str">
        <f t="shared" si="1"/>
        <v xml:space="preserve"> </v>
      </c>
      <c r="P10" s="53">
        <v>1</v>
      </c>
      <c r="Q10" s="54">
        <v>1</v>
      </c>
      <c r="R10" s="168">
        <v>0</v>
      </c>
      <c r="S10" s="169">
        <f t="shared" si="9"/>
        <v>2</v>
      </c>
      <c r="T10" s="183" t="str">
        <f t="shared" si="10"/>
        <v xml:space="preserve"> </v>
      </c>
      <c r="U10" s="184" t="str">
        <f t="shared" si="11"/>
        <v xml:space="preserve"> </v>
      </c>
      <c r="V10" s="184" t="str">
        <f t="shared" si="12"/>
        <v xml:space="preserve"> </v>
      </c>
      <c r="W10" s="185" t="str">
        <f t="shared" si="2"/>
        <v>/</v>
      </c>
      <c r="X10" s="186"/>
      <c r="Y10" s="75"/>
      <c r="Z10" s="187">
        <f t="shared" si="3"/>
        <v>0</v>
      </c>
      <c r="AA10" s="188">
        <f t="shared" si="4"/>
        <v>5</v>
      </c>
      <c r="AB10" s="188">
        <f t="shared" si="5"/>
        <v>3</v>
      </c>
      <c r="AC10" s="189">
        <f t="shared" si="6"/>
        <v>0</v>
      </c>
      <c r="AD10" s="190" t="str">
        <f t="shared" si="13"/>
        <v xml:space="preserve"> </v>
      </c>
      <c r="AE10" s="191" t="str">
        <f t="shared" si="14"/>
        <v>2</v>
      </c>
      <c r="AF10" s="191" t="str">
        <f t="shared" si="15"/>
        <v xml:space="preserve"> </v>
      </c>
      <c r="AG10" s="192" t="str">
        <f t="shared" si="16"/>
        <v xml:space="preserve"> </v>
      </c>
      <c r="AH10" s="61"/>
      <c r="AI10" s="193" t="str">
        <f t="shared" si="17"/>
        <v>0</v>
      </c>
      <c r="AJ10" s="75"/>
    </row>
    <row r="11" spans="2:58" ht="17.100000000000001" customHeight="1" x14ac:dyDescent="0.5">
      <c r="B11" s="162">
        <v>7</v>
      </c>
      <c r="C11" s="163" t="str">
        <f>'เวลาเรียน3-2'!D12</f>
        <v>เด็กชาย ทรงพล  กลิ่นชะเอม</v>
      </c>
      <c r="D11" s="53">
        <v>2</v>
      </c>
      <c r="E11" s="54">
        <v>2</v>
      </c>
      <c r="F11" s="54">
        <v>2</v>
      </c>
      <c r="G11" s="229">
        <v>2</v>
      </c>
      <c r="H11" s="8">
        <v>2</v>
      </c>
      <c r="I11" s="8">
        <v>2</v>
      </c>
      <c r="J11" s="8">
        <v>1</v>
      </c>
      <c r="K11" s="10">
        <v>1</v>
      </c>
      <c r="L11" s="180" t="str">
        <f t="shared" si="0"/>
        <v xml:space="preserve"> </v>
      </c>
      <c r="M11" s="8" t="str">
        <f t="shared" si="7"/>
        <v>/</v>
      </c>
      <c r="N11" s="181" t="str">
        <f t="shared" si="8"/>
        <v xml:space="preserve"> </v>
      </c>
      <c r="O11" s="182" t="str">
        <f t="shared" si="1"/>
        <v xml:space="preserve"> </v>
      </c>
      <c r="P11" s="53">
        <v>1</v>
      </c>
      <c r="Q11" s="54">
        <v>1</v>
      </c>
      <c r="R11" s="168">
        <v>2</v>
      </c>
      <c r="S11" s="169">
        <f t="shared" si="9"/>
        <v>4</v>
      </c>
      <c r="T11" s="183" t="str">
        <f t="shared" si="10"/>
        <v xml:space="preserve"> </v>
      </c>
      <c r="U11" s="184" t="str">
        <f t="shared" si="11"/>
        <v xml:space="preserve"> </v>
      </c>
      <c r="V11" s="184" t="str">
        <f t="shared" si="12"/>
        <v>/</v>
      </c>
      <c r="W11" s="185" t="str">
        <f t="shared" si="2"/>
        <v xml:space="preserve"> </v>
      </c>
      <c r="X11" s="186"/>
      <c r="Y11" s="75"/>
      <c r="Z11" s="187">
        <f t="shared" si="3"/>
        <v>0</v>
      </c>
      <c r="AA11" s="188">
        <f t="shared" si="4"/>
        <v>6</v>
      </c>
      <c r="AB11" s="188">
        <f t="shared" si="5"/>
        <v>2</v>
      </c>
      <c r="AC11" s="189">
        <f t="shared" si="6"/>
        <v>0</v>
      </c>
      <c r="AD11" s="190" t="str">
        <f t="shared" si="13"/>
        <v xml:space="preserve"> </v>
      </c>
      <c r="AE11" s="191" t="str">
        <f t="shared" si="14"/>
        <v>2</v>
      </c>
      <c r="AF11" s="191" t="str">
        <f t="shared" si="15"/>
        <v xml:space="preserve"> </v>
      </c>
      <c r="AG11" s="192" t="str">
        <f t="shared" si="16"/>
        <v xml:space="preserve"> </v>
      </c>
      <c r="AH11" s="61"/>
      <c r="AI11" s="193" t="str">
        <f t="shared" si="17"/>
        <v>1</v>
      </c>
      <c r="AJ11" s="75"/>
    </row>
    <row r="12" spans="2:58" ht="17.100000000000001" customHeight="1" x14ac:dyDescent="0.5">
      <c r="B12" s="179">
        <v>8</v>
      </c>
      <c r="C12" s="163" t="str">
        <f>'เวลาเรียน3-2'!D13</f>
        <v>เด็กหญิง พลอยพร  อินแป้น</v>
      </c>
      <c r="D12" s="53">
        <v>2</v>
      </c>
      <c r="E12" s="54">
        <v>2</v>
      </c>
      <c r="F12" s="54">
        <v>2</v>
      </c>
      <c r="G12" s="229">
        <v>2</v>
      </c>
      <c r="H12" s="8">
        <v>2</v>
      </c>
      <c r="I12" s="8">
        <v>2</v>
      </c>
      <c r="J12" s="8">
        <v>2</v>
      </c>
      <c r="K12" s="10">
        <v>1</v>
      </c>
      <c r="L12" s="180" t="str">
        <f t="shared" si="0"/>
        <v xml:space="preserve"> </v>
      </c>
      <c r="M12" s="8" t="str">
        <f t="shared" si="7"/>
        <v>/</v>
      </c>
      <c r="N12" s="181" t="str">
        <f t="shared" si="8"/>
        <v xml:space="preserve"> </v>
      </c>
      <c r="O12" s="182" t="str">
        <f t="shared" si="1"/>
        <v xml:space="preserve"> </v>
      </c>
      <c r="P12" s="53">
        <v>0</v>
      </c>
      <c r="Q12" s="54">
        <v>1</v>
      </c>
      <c r="R12" s="168">
        <v>0</v>
      </c>
      <c r="S12" s="169">
        <f t="shared" si="9"/>
        <v>1</v>
      </c>
      <c r="T12" s="183" t="str">
        <f t="shared" si="10"/>
        <v xml:space="preserve"> </v>
      </c>
      <c r="U12" s="184" t="str">
        <f t="shared" si="11"/>
        <v xml:space="preserve"> </v>
      </c>
      <c r="V12" s="184" t="str">
        <f t="shared" si="12"/>
        <v xml:space="preserve"> </v>
      </c>
      <c r="W12" s="185" t="str">
        <f t="shared" si="2"/>
        <v>/</v>
      </c>
      <c r="X12" s="186"/>
      <c r="Y12" s="75"/>
      <c r="Z12" s="187">
        <f t="shared" si="3"/>
        <v>0</v>
      </c>
      <c r="AA12" s="188">
        <f t="shared" si="4"/>
        <v>7</v>
      </c>
      <c r="AB12" s="188">
        <f t="shared" si="5"/>
        <v>1</v>
      </c>
      <c r="AC12" s="189">
        <f t="shared" si="6"/>
        <v>0</v>
      </c>
      <c r="AD12" s="190" t="str">
        <f t="shared" si="13"/>
        <v xml:space="preserve"> </v>
      </c>
      <c r="AE12" s="191" t="str">
        <f t="shared" si="14"/>
        <v>2</v>
      </c>
      <c r="AF12" s="191" t="str">
        <f t="shared" si="15"/>
        <v xml:space="preserve"> </v>
      </c>
      <c r="AG12" s="192" t="str">
        <f t="shared" si="16"/>
        <v xml:space="preserve"> </v>
      </c>
      <c r="AH12" s="61"/>
      <c r="AI12" s="193" t="str">
        <f t="shared" si="17"/>
        <v>0</v>
      </c>
      <c r="AJ12" s="75"/>
    </row>
    <row r="13" spans="2:58" ht="17.100000000000001" customHeight="1" x14ac:dyDescent="0.5">
      <c r="B13" s="162">
        <v>9</v>
      </c>
      <c r="C13" s="163" t="str">
        <f>'เวลาเรียน3-2'!D14</f>
        <v>เด็กหญิง ชาลินี  ชาลีกุล</v>
      </c>
      <c r="D13" s="53">
        <v>2</v>
      </c>
      <c r="E13" s="54">
        <v>2</v>
      </c>
      <c r="F13" s="54">
        <v>2</v>
      </c>
      <c r="G13" s="229">
        <v>2</v>
      </c>
      <c r="H13" s="8">
        <v>2</v>
      </c>
      <c r="I13" s="8">
        <v>2</v>
      </c>
      <c r="J13" s="8">
        <v>2</v>
      </c>
      <c r="K13" s="10">
        <v>2</v>
      </c>
      <c r="L13" s="180" t="str">
        <f t="shared" si="0"/>
        <v xml:space="preserve"> </v>
      </c>
      <c r="M13" s="8" t="str">
        <f t="shared" si="7"/>
        <v>/</v>
      </c>
      <c r="N13" s="181" t="str">
        <f t="shared" si="8"/>
        <v xml:space="preserve"> </v>
      </c>
      <c r="O13" s="182" t="str">
        <f t="shared" si="1"/>
        <v xml:space="preserve"> </v>
      </c>
      <c r="P13" s="53"/>
      <c r="Q13" s="54"/>
      <c r="R13" s="168"/>
      <c r="S13" s="169">
        <f t="shared" si="9"/>
        <v>0</v>
      </c>
      <c r="T13" s="183" t="str">
        <f t="shared" si="10"/>
        <v xml:space="preserve"> </v>
      </c>
      <c r="U13" s="198" t="str">
        <f t="shared" si="11"/>
        <v xml:space="preserve"> </v>
      </c>
      <c r="V13" s="184" t="str">
        <f t="shared" si="12"/>
        <v xml:space="preserve"> </v>
      </c>
      <c r="W13" s="185" t="str">
        <f t="shared" si="2"/>
        <v>/</v>
      </c>
      <c r="X13" s="186"/>
      <c r="Y13" s="75"/>
      <c r="Z13" s="187">
        <f t="shared" si="3"/>
        <v>0</v>
      </c>
      <c r="AA13" s="188">
        <f t="shared" si="4"/>
        <v>8</v>
      </c>
      <c r="AB13" s="188">
        <f t="shared" si="5"/>
        <v>0</v>
      </c>
      <c r="AC13" s="189">
        <f t="shared" si="6"/>
        <v>0</v>
      </c>
      <c r="AD13" s="190" t="str">
        <f t="shared" si="13"/>
        <v xml:space="preserve"> </v>
      </c>
      <c r="AE13" s="191" t="str">
        <f t="shared" si="14"/>
        <v>2</v>
      </c>
      <c r="AF13" s="191" t="str">
        <f t="shared" si="15"/>
        <v xml:space="preserve"> </v>
      </c>
      <c r="AG13" s="192" t="str">
        <f t="shared" si="16"/>
        <v xml:space="preserve"> </v>
      </c>
      <c r="AH13" s="61"/>
      <c r="AI13" s="193" t="str">
        <f t="shared" si="17"/>
        <v>0</v>
      </c>
      <c r="AJ13" s="75"/>
    </row>
    <row r="14" spans="2:58" ht="17.100000000000001" customHeight="1" x14ac:dyDescent="0.5">
      <c r="B14" s="179">
        <v>10</v>
      </c>
      <c r="C14" s="163" t="str">
        <f>'เวลาเรียน3-2'!D15</f>
        <v>เด็กหญิง อนิชา  ม่วงแก้ว</v>
      </c>
      <c r="D14" s="53">
        <v>1</v>
      </c>
      <c r="E14" s="54">
        <v>1</v>
      </c>
      <c r="F14" s="54">
        <v>2</v>
      </c>
      <c r="G14" s="54">
        <v>1</v>
      </c>
      <c r="H14" s="54">
        <v>1</v>
      </c>
      <c r="I14" s="54">
        <v>2</v>
      </c>
      <c r="J14" s="54">
        <v>1</v>
      </c>
      <c r="K14" s="229">
        <v>1</v>
      </c>
      <c r="L14" s="180" t="str">
        <f t="shared" si="0"/>
        <v xml:space="preserve"> </v>
      </c>
      <c r="M14" s="8" t="str">
        <f t="shared" si="7"/>
        <v xml:space="preserve"> </v>
      </c>
      <c r="N14" s="181" t="str">
        <f t="shared" si="8"/>
        <v>/</v>
      </c>
      <c r="O14" s="182" t="str">
        <f t="shared" si="1"/>
        <v xml:space="preserve"> </v>
      </c>
      <c r="P14" s="53"/>
      <c r="Q14" s="54"/>
      <c r="R14" s="168"/>
      <c r="S14" s="169">
        <f t="shared" si="9"/>
        <v>0</v>
      </c>
      <c r="T14" s="183" t="str">
        <f t="shared" si="10"/>
        <v xml:space="preserve"> </v>
      </c>
      <c r="U14" s="184" t="str">
        <f t="shared" si="11"/>
        <v xml:space="preserve"> </v>
      </c>
      <c r="V14" s="184" t="str">
        <f t="shared" si="12"/>
        <v xml:space="preserve"> </v>
      </c>
      <c r="W14" s="185" t="str">
        <f t="shared" si="2"/>
        <v>/</v>
      </c>
      <c r="X14" s="186"/>
      <c r="Y14" s="75"/>
      <c r="Z14" s="187">
        <f t="shared" si="3"/>
        <v>0</v>
      </c>
      <c r="AA14" s="188">
        <f t="shared" si="4"/>
        <v>2</v>
      </c>
      <c r="AB14" s="188">
        <f t="shared" si="5"/>
        <v>6</v>
      </c>
      <c r="AC14" s="189">
        <f t="shared" si="6"/>
        <v>0</v>
      </c>
      <c r="AD14" s="190" t="str">
        <f t="shared" si="13"/>
        <v xml:space="preserve"> </v>
      </c>
      <c r="AE14" s="191" t="str">
        <f t="shared" si="14"/>
        <v xml:space="preserve"> </v>
      </c>
      <c r="AF14" s="191" t="str">
        <f t="shared" si="15"/>
        <v>1</v>
      </c>
      <c r="AG14" s="192" t="str">
        <f t="shared" si="16"/>
        <v xml:space="preserve"> </v>
      </c>
      <c r="AH14" s="61"/>
      <c r="AI14" s="193" t="str">
        <f t="shared" si="17"/>
        <v>0</v>
      </c>
      <c r="AJ14" s="75"/>
    </row>
    <row r="15" spans="2:58" ht="17.100000000000001" customHeight="1" x14ac:dyDescent="0.5">
      <c r="B15" s="162">
        <v>11</v>
      </c>
      <c r="C15" s="163" t="str">
        <f>'เวลาเรียน3-2'!D16</f>
        <v>เด็กหญิง ศุภสุตา  ท้วมจันทร์</v>
      </c>
      <c r="D15" s="53">
        <v>2</v>
      </c>
      <c r="E15" s="54">
        <v>3</v>
      </c>
      <c r="F15" s="54">
        <v>1</v>
      </c>
      <c r="G15" s="54">
        <v>1</v>
      </c>
      <c r="H15" s="54">
        <v>1</v>
      </c>
      <c r="I15" s="54">
        <v>1</v>
      </c>
      <c r="J15" s="54">
        <v>1</v>
      </c>
      <c r="K15" s="229">
        <v>1</v>
      </c>
      <c r="L15" s="180" t="str">
        <f t="shared" si="0"/>
        <v xml:space="preserve"> </v>
      </c>
      <c r="M15" s="8" t="str">
        <f t="shared" si="7"/>
        <v xml:space="preserve"> </v>
      </c>
      <c r="N15" s="181" t="str">
        <f t="shared" si="8"/>
        <v>/</v>
      </c>
      <c r="O15" s="182" t="str">
        <f t="shared" si="1"/>
        <v xml:space="preserve"> </v>
      </c>
      <c r="P15" s="53"/>
      <c r="Q15" s="54"/>
      <c r="R15" s="168"/>
      <c r="S15" s="169">
        <f t="shared" si="9"/>
        <v>0</v>
      </c>
      <c r="T15" s="183" t="str">
        <f t="shared" si="10"/>
        <v xml:space="preserve"> </v>
      </c>
      <c r="U15" s="184" t="str">
        <f t="shared" si="11"/>
        <v xml:space="preserve"> </v>
      </c>
      <c r="V15" s="184" t="str">
        <f t="shared" si="12"/>
        <v xml:space="preserve"> </v>
      </c>
      <c r="W15" s="185" t="str">
        <f t="shared" si="2"/>
        <v>/</v>
      </c>
      <c r="X15" s="186"/>
      <c r="Y15" s="75"/>
      <c r="Z15" s="187">
        <f t="shared" si="3"/>
        <v>1</v>
      </c>
      <c r="AA15" s="188">
        <f t="shared" si="4"/>
        <v>1</v>
      </c>
      <c r="AB15" s="188">
        <f t="shared" si="5"/>
        <v>6</v>
      </c>
      <c r="AC15" s="189">
        <f t="shared" si="6"/>
        <v>0</v>
      </c>
      <c r="AD15" s="190" t="str">
        <f t="shared" si="13"/>
        <v xml:space="preserve"> </v>
      </c>
      <c r="AE15" s="191" t="str">
        <f t="shared" si="14"/>
        <v xml:space="preserve"> </v>
      </c>
      <c r="AF15" s="191" t="str">
        <f t="shared" si="15"/>
        <v>1</v>
      </c>
      <c r="AG15" s="192" t="str">
        <f t="shared" si="16"/>
        <v xml:space="preserve"> </v>
      </c>
      <c r="AH15" s="61"/>
      <c r="AI15" s="193" t="str">
        <f t="shared" si="17"/>
        <v>0</v>
      </c>
      <c r="AJ15" s="75"/>
      <c r="AK15" s="200"/>
      <c r="AL15" s="200"/>
      <c r="AM15" s="200"/>
      <c r="AN15" s="200"/>
      <c r="AO15" s="201"/>
      <c r="AP15" s="201"/>
      <c r="AQ15" s="201"/>
      <c r="AR15" s="201"/>
      <c r="AS15" s="543"/>
      <c r="AT15" s="29"/>
      <c r="AU15" s="457"/>
      <c r="AV15" s="457"/>
      <c r="AW15" s="457"/>
      <c r="AX15" s="457"/>
      <c r="AY15" s="457"/>
      <c r="AZ15" s="457"/>
      <c r="BA15" s="457"/>
      <c r="BB15" s="457"/>
      <c r="BC15" s="29"/>
      <c r="BD15" s="202"/>
      <c r="BE15" s="29"/>
      <c r="BF15" s="29"/>
    </row>
    <row r="16" spans="2:58" ht="17.100000000000001" customHeight="1" x14ac:dyDescent="0.5">
      <c r="B16" s="179">
        <v>12</v>
      </c>
      <c r="C16" s="163" t="str">
        <f>'เวลาเรียน3-2'!D17</f>
        <v>เด็กหญิง ภีรฎา  แสงแดง</v>
      </c>
      <c r="D16" s="53">
        <v>2</v>
      </c>
      <c r="E16" s="54">
        <v>2</v>
      </c>
      <c r="F16" s="54">
        <v>1</v>
      </c>
      <c r="G16" s="54">
        <v>1</v>
      </c>
      <c r="H16" s="54">
        <v>1</v>
      </c>
      <c r="I16" s="54">
        <v>1</v>
      </c>
      <c r="J16" s="54">
        <v>1</v>
      </c>
      <c r="K16" s="229">
        <v>1</v>
      </c>
      <c r="L16" s="180" t="str">
        <f t="shared" si="0"/>
        <v xml:space="preserve"> </v>
      </c>
      <c r="M16" s="8" t="str">
        <f t="shared" si="7"/>
        <v xml:space="preserve"> </v>
      </c>
      <c r="N16" s="181" t="str">
        <f t="shared" si="8"/>
        <v>/</v>
      </c>
      <c r="O16" s="182" t="str">
        <f t="shared" si="1"/>
        <v xml:space="preserve"> </v>
      </c>
      <c r="P16" s="53"/>
      <c r="Q16" s="54"/>
      <c r="R16" s="168"/>
      <c r="S16" s="169">
        <f t="shared" si="9"/>
        <v>0</v>
      </c>
      <c r="T16" s="183" t="str">
        <f t="shared" si="10"/>
        <v xml:space="preserve"> </v>
      </c>
      <c r="U16" s="184" t="str">
        <f t="shared" si="11"/>
        <v xml:space="preserve"> </v>
      </c>
      <c r="V16" s="184" t="str">
        <f t="shared" si="12"/>
        <v xml:space="preserve"> </v>
      </c>
      <c r="W16" s="185" t="str">
        <f t="shared" si="2"/>
        <v>/</v>
      </c>
      <c r="X16" s="186"/>
      <c r="Y16" s="75"/>
      <c r="Z16" s="187">
        <f t="shared" si="3"/>
        <v>0</v>
      </c>
      <c r="AA16" s="188">
        <f t="shared" si="4"/>
        <v>2</v>
      </c>
      <c r="AB16" s="188">
        <f t="shared" si="5"/>
        <v>6</v>
      </c>
      <c r="AC16" s="189">
        <f t="shared" si="6"/>
        <v>0</v>
      </c>
      <c r="AD16" s="190" t="str">
        <f t="shared" si="13"/>
        <v xml:space="preserve"> </v>
      </c>
      <c r="AE16" s="191" t="str">
        <f t="shared" si="14"/>
        <v xml:space="preserve"> </v>
      </c>
      <c r="AF16" s="191" t="str">
        <f t="shared" si="15"/>
        <v>1</v>
      </c>
      <c r="AG16" s="192" t="str">
        <f t="shared" si="16"/>
        <v xml:space="preserve"> </v>
      </c>
      <c r="AH16" s="61"/>
      <c r="AI16" s="193" t="str">
        <f t="shared" si="17"/>
        <v>0</v>
      </c>
      <c r="AJ16" s="75"/>
      <c r="AK16" s="203"/>
      <c r="AL16" s="203"/>
      <c r="AM16" s="203"/>
      <c r="AN16" s="204"/>
      <c r="AO16" s="205"/>
      <c r="AP16" s="205"/>
      <c r="AQ16" s="205"/>
      <c r="AR16" s="205"/>
      <c r="AS16" s="543"/>
      <c r="AT16" s="29"/>
      <c r="AU16" s="204"/>
      <c r="AV16" s="204"/>
      <c r="AW16" s="204"/>
      <c r="AX16" s="204"/>
      <c r="AY16" s="206"/>
      <c r="AZ16" s="204"/>
      <c r="BA16" s="204"/>
      <c r="BB16" s="204"/>
      <c r="BC16" s="29"/>
      <c r="BD16" s="537"/>
      <c r="BE16" s="29"/>
      <c r="BF16" s="29"/>
    </row>
    <row r="17" spans="2:58" ht="17.100000000000001" customHeight="1" x14ac:dyDescent="0.5">
      <c r="B17" s="162">
        <v>13</v>
      </c>
      <c r="C17" s="163" t="str">
        <f>'เวลาเรียน3-2'!D18</f>
        <v>เด็กหญิง นันท์นภัส  กรีเงิน</v>
      </c>
      <c r="D17" s="53">
        <v>2</v>
      </c>
      <c r="E17" s="54">
        <v>2</v>
      </c>
      <c r="F17" s="54">
        <v>2</v>
      </c>
      <c r="G17" s="54">
        <v>1</v>
      </c>
      <c r="H17" s="54">
        <v>1</v>
      </c>
      <c r="I17" s="54">
        <v>1</v>
      </c>
      <c r="J17" s="54">
        <v>3</v>
      </c>
      <c r="K17" s="229">
        <v>3</v>
      </c>
      <c r="L17" s="180" t="str">
        <f t="shared" si="0"/>
        <v xml:space="preserve"> </v>
      </c>
      <c r="M17" s="8" t="str">
        <f t="shared" si="7"/>
        <v>/</v>
      </c>
      <c r="N17" s="181" t="str">
        <f t="shared" si="8"/>
        <v xml:space="preserve"> </v>
      </c>
      <c r="O17" s="182" t="str">
        <f t="shared" si="1"/>
        <v xml:space="preserve"> </v>
      </c>
      <c r="P17" s="53"/>
      <c r="Q17" s="54"/>
      <c r="R17" s="168"/>
      <c r="S17" s="169">
        <f t="shared" si="9"/>
        <v>0</v>
      </c>
      <c r="T17" s="183" t="str">
        <f t="shared" si="10"/>
        <v xml:space="preserve"> </v>
      </c>
      <c r="U17" s="184" t="str">
        <f t="shared" si="11"/>
        <v xml:space="preserve"> </v>
      </c>
      <c r="V17" s="184" t="str">
        <f t="shared" si="12"/>
        <v xml:space="preserve"> </v>
      </c>
      <c r="W17" s="185" t="str">
        <f t="shared" si="2"/>
        <v>/</v>
      </c>
      <c r="X17" s="186"/>
      <c r="Y17" s="75"/>
      <c r="Z17" s="187">
        <f t="shared" si="3"/>
        <v>2</v>
      </c>
      <c r="AA17" s="188">
        <f t="shared" si="4"/>
        <v>3</v>
      </c>
      <c r="AB17" s="188">
        <f t="shared" si="5"/>
        <v>3</v>
      </c>
      <c r="AC17" s="189">
        <f t="shared" si="6"/>
        <v>0</v>
      </c>
      <c r="AD17" s="190" t="str">
        <f t="shared" si="13"/>
        <v xml:space="preserve"> </v>
      </c>
      <c r="AE17" s="191" t="str">
        <f t="shared" si="14"/>
        <v>2</v>
      </c>
      <c r="AF17" s="191" t="str">
        <f t="shared" si="15"/>
        <v xml:space="preserve"> </v>
      </c>
      <c r="AG17" s="192" t="str">
        <f t="shared" si="16"/>
        <v xml:space="preserve"> </v>
      </c>
      <c r="AH17" s="61"/>
      <c r="AI17" s="193" t="str">
        <f t="shared" si="17"/>
        <v>0</v>
      </c>
      <c r="AJ17" s="75"/>
      <c r="AK17" s="203"/>
      <c r="AL17" s="203"/>
      <c r="AM17" s="203"/>
      <c r="AN17" s="203"/>
      <c r="AO17" s="205"/>
      <c r="AP17" s="205"/>
      <c r="AQ17" s="205"/>
      <c r="AR17" s="205"/>
      <c r="AS17" s="543"/>
      <c r="AT17" s="29"/>
      <c r="AU17" s="203"/>
      <c r="AV17" s="203"/>
      <c r="AW17" s="203"/>
      <c r="AX17" s="203"/>
      <c r="AY17" s="207"/>
      <c r="AZ17" s="203"/>
      <c r="BA17" s="203"/>
      <c r="BB17" s="203"/>
      <c r="BC17" s="29"/>
      <c r="BD17" s="537"/>
      <c r="BE17" s="29"/>
      <c r="BF17" s="29"/>
    </row>
    <row r="18" spans="2:58" ht="17.100000000000001" customHeight="1" x14ac:dyDescent="0.5">
      <c r="B18" s="179">
        <v>14</v>
      </c>
      <c r="C18" s="163" t="str">
        <f>'เวลาเรียน3-2'!D19</f>
        <v>เด็กชาย รุ่งโรจน์  โคตรเจริญ</v>
      </c>
      <c r="D18" s="53">
        <v>2</v>
      </c>
      <c r="E18" s="54">
        <v>2</v>
      </c>
      <c r="F18" s="54">
        <v>2</v>
      </c>
      <c r="G18" s="54">
        <v>1</v>
      </c>
      <c r="H18" s="54">
        <v>1</v>
      </c>
      <c r="I18" s="54">
        <v>3</v>
      </c>
      <c r="J18" s="54">
        <v>3</v>
      </c>
      <c r="K18" s="229">
        <v>3</v>
      </c>
      <c r="L18" s="180" t="str">
        <f t="shared" si="0"/>
        <v>/</v>
      </c>
      <c r="M18" s="8" t="str">
        <f t="shared" si="7"/>
        <v xml:space="preserve"> </v>
      </c>
      <c r="N18" s="181" t="str">
        <f t="shared" si="8"/>
        <v xml:space="preserve"> </v>
      </c>
      <c r="O18" s="182" t="str">
        <f t="shared" si="1"/>
        <v xml:space="preserve"> </v>
      </c>
      <c r="P18" s="53"/>
      <c r="Q18" s="54"/>
      <c r="R18" s="168"/>
      <c r="S18" s="169">
        <f t="shared" si="9"/>
        <v>0</v>
      </c>
      <c r="T18" s="183" t="str">
        <f t="shared" si="10"/>
        <v xml:space="preserve"> </v>
      </c>
      <c r="U18" s="198" t="str">
        <f t="shared" si="11"/>
        <v xml:space="preserve"> </v>
      </c>
      <c r="V18" s="184" t="str">
        <f t="shared" si="12"/>
        <v xml:space="preserve"> </v>
      </c>
      <c r="W18" s="185" t="str">
        <f t="shared" si="2"/>
        <v>/</v>
      </c>
      <c r="X18" s="186"/>
      <c r="Y18" s="75"/>
      <c r="Z18" s="187">
        <f t="shared" si="3"/>
        <v>3</v>
      </c>
      <c r="AA18" s="188">
        <f t="shared" si="4"/>
        <v>3</v>
      </c>
      <c r="AB18" s="188">
        <f t="shared" si="5"/>
        <v>2</v>
      </c>
      <c r="AC18" s="189">
        <f t="shared" si="6"/>
        <v>0</v>
      </c>
      <c r="AD18" s="190" t="str">
        <f t="shared" si="13"/>
        <v>3</v>
      </c>
      <c r="AE18" s="191" t="str">
        <f t="shared" si="14"/>
        <v xml:space="preserve"> </v>
      </c>
      <c r="AF18" s="191" t="str">
        <f t="shared" si="15"/>
        <v xml:space="preserve"> </v>
      </c>
      <c r="AG18" s="192" t="str">
        <f t="shared" si="16"/>
        <v xml:space="preserve"> </v>
      </c>
      <c r="AH18" s="61"/>
      <c r="AI18" s="193" t="str">
        <f t="shared" si="17"/>
        <v>0</v>
      </c>
      <c r="AJ18" s="75"/>
      <c r="AK18" s="21"/>
      <c r="AL18" s="21"/>
      <c r="AM18" s="21"/>
      <c r="AN18" s="203"/>
      <c r="AO18" s="203"/>
      <c r="AP18" s="203"/>
      <c r="AQ18" s="203"/>
      <c r="AR18" s="203"/>
      <c r="AS18" s="29"/>
      <c r="AT18" s="29"/>
      <c r="AU18" s="21"/>
      <c r="AV18" s="21"/>
      <c r="AW18" s="21"/>
      <c r="AX18" s="21"/>
      <c r="AY18" s="208"/>
      <c r="AZ18" s="21"/>
      <c r="BA18" s="21"/>
      <c r="BB18" s="21"/>
      <c r="BC18" s="29"/>
      <c r="BD18" s="21"/>
      <c r="BE18" s="29"/>
      <c r="BF18" s="29"/>
    </row>
    <row r="19" spans="2:58" ht="17.100000000000001" customHeight="1" x14ac:dyDescent="0.5">
      <c r="B19" s="162">
        <v>15</v>
      </c>
      <c r="C19" s="163" t="str">
        <f>'เวลาเรียน3-2'!D20</f>
        <v>เด็กชาย ธันวา  สิงห์เกื้อ</v>
      </c>
      <c r="D19" s="53">
        <v>1</v>
      </c>
      <c r="E19" s="54">
        <v>1</v>
      </c>
      <c r="F19" s="54">
        <v>1</v>
      </c>
      <c r="G19" s="54">
        <v>1</v>
      </c>
      <c r="H19" s="54">
        <v>1</v>
      </c>
      <c r="I19" s="54">
        <v>3</v>
      </c>
      <c r="J19" s="54">
        <v>3</v>
      </c>
      <c r="K19" s="229">
        <v>3</v>
      </c>
      <c r="L19" s="180" t="str">
        <f t="shared" si="0"/>
        <v xml:space="preserve"> </v>
      </c>
      <c r="M19" s="8" t="str">
        <f t="shared" si="7"/>
        <v xml:space="preserve"> </v>
      </c>
      <c r="N19" s="181" t="str">
        <f t="shared" si="8"/>
        <v>/</v>
      </c>
      <c r="O19" s="182" t="str">
        <f t="shared" si="1"/>
        <v xml:space="preserve"> </v>
      </c>
      <c r="P19" s="53"/>
      <c r="Q19" s="54"/>
      <c r="R19" s="168"/>
      <c r="S19" s="169">
        <f t="shared" si="9"/>
        <v>0</v>
      </c>
      <c r="T19" s="183" t="str">
        <f t="shared" si="10"/>
        <v xml:space="preserve"> </v>
      </c>
      <c r="U19" s="184" t="str">
        <f t="shared" si="11"/>
        <v xml:space="preserve"> </v>
      </c>
      <c r="V19" s="184" t="str">
        <f t="shared" si="12"/>
        <v xml:space="preserve"> </v>
      </c>
      <c r="W19" s="185" t="str">
        <f t="shared" si="2"/>
        <v>/</v>
      </c>
      <c r="X19" s="186"/>
      <c r="Y19" s="75"/>
      <c r="Z19" s="187">
        <f t="shared" si="3"/>
        <v>3</v>
      </c>
      <c r="AA19" s="188">
        <f t="shared" si="4"/>
        <v>0</v>
      </c>
      <c r="AB19" s="188">
        <f t="shared" si="5"/>
        <v>5</v>
      </c>
      <c r="AC19" s="189">
        <f t="shared" si="6"/>
        <v>0</v>
      </c>
      <c r="AD19" s="190" t="str">
        <f t="shared" si="13"/>
        <v xml:space="preserve"> </v>
      </c>
      <c r="AE19" s="191" t="str">
        <f t="shared" si="14"/>
        <v xml:space="preserve"> </v>
      </c>
      <c r="AF19" s="191" t="str">
        <f t="shared" si="15"/>
        <v>1</v>
      </c>
      <c r="AG19" s="192" t="str">
        <f t="shared" si="16"/>
        <v xml:space="preserve"> </v>
      </c>
      <c r="AH19" s="61"/>
      <c r="AI19" s="193" t="str">
        <f t="shared" si="17"/>
        <v>0</v>
      </c>
      <c r="AJ19" s="75"/>
      <c r="AK19" s="21"/>
      <c r="AL19" s="21"/>
      <c r="AM19" s="21"/>
      <c r="AN19" s="203"/>
      <c r="AO19" s="203"/>
      <c r="AP19" s="203"/>
      <c r="AQ19" s="203"/>
      <c r="AR19" s="203"/>
      <c r="AS19" s="29"/>
      <c r="AT19" s="29"/>
      <c r="AU19" s="21"/>
      <c r="AV19" s="21"/>
      <c r="AW19" s="21"/>
      <c r="AX19" s="21"/>
      <c r="AY19" s="208"/>
      <c r="AZ19" s="21"/>
      <c r="BA19" s="21"/>
      <c r="BB19" s="21"/>
      <c r="BC19" s="29"/>
      <c r="BD19" s="21"/>
      <c r="BE19" s="29"/>
      <c r="BF19" s="29"/>
    </row>
    <row r="20" spans="2:58" ht="17.100000000000001" customHeight="1" x14ac:dyDescent="0.5">
      <c r="B20" s="179">
        <v>16</v>
      </c>
      <c r="C20" s="163" t="str">
        <f>'เวลาเรียน3-2'!D21</f>
        <v>เด็กชาย พงศกร   มาศศักดา</v>
      </c>
      <c r="D20" s="53">
        <v>2</v>
      </c>
      <c r="E20" s="54">
        <v>2</v>
      </c>
      <c r="F20" s="54">
        <v>2</v>
      </c>
      <c r="G20" s="54">
        <v>1</v>
      </c>
      <c r="H20" s="54">
        <v>1</v>
      </c>
      <c r="I20" s="54">
        <v>2</v>
      </c>
      <c r="J20" s="54">
        <v>1</v>
      </c>
      <c r="K20" s="229">
        <v>2</v>
      </c>
      <c r="L20" s="180" t="str">
        <f t="shared" si="0"/>
        <v xml:space="preserve"> </v>
      </c>
      <c r="M20" s="8" t="str">
        <f t="shared" si="7"/>
        <v>/</v>
      </c>
      <c r="N20" s="181" t="str">
        <f t="shared" si="8"/>
        <v xml:space="preserve"> </v>
      </c>
      <c r="O20" s="182" t="str">
        <f t="shared" si="1"/>
        <v xml:space="preserve"> </v>
      </c>
      <c r="P20" s="53"/>
      <c r="Q20" s="54"/>
      <c r="R20" s="168"/>
      <c r="S20" s="169">
        <f t="shared" si="9"/>
        <v>0</v>
      </c>
      <c r="T20" s="183" t="str">
        <f t="shared" si="10"/>
        <v xml:space="preserve"> </v>
      </c>
      <c r="U20" s="184" t="str">
        <f t="shared" si="11"/>
        <v xml:space="preserve"> </v>
      </c>
      <c r="V20" s="184" t="str">
        <f t="shared" si="12"/>
        <v xml:space="preserve"> </v>
      </c>
      <c r="W20" s="185" t="str">
        <f t="shared" si="2"/>
        <v>/</v>
      </c>
      <c r="X20" s="186"/>
      <c r="Y20" s="75"/>
      <c r="Z20" s="187">
        <f t="shared" si="3"/>
        <v>0</v>
      </c>
      <c r="AA20" s="188">
        <f t="shared" si="4"/>
        <v>5</v>
      </c>
      <c r="AB20" s="188">
        <f t="shared" si="5"/>
        <v>3</v>
      </c>
      <c r="AC20" s="189">
        <f t="shared" si="6"/>
        <v>0</v>
      </c>
      <c r="AD20" s="190" t="str">
        <f t="shared" si="13"/>
        <v xml:space="preserve"> </v>
      </c>
      <c r="AE20" s="191" t="str">
        <f t="shared" si="14"/>
        <v>2</v>
      </c>
      <c r="AF20" s="191" t="str">
        <f t="shared" si="15"/>
        <v xml:space="preserve"> </v>
      </c>
      <c r="AG20" s="192" t="str">
        <f t="shared" si="16"/>
        <v xml:space="preserve"> </v>
      </c>
      <c r="AH20" s="61"/>
      <c r="AI20" s="193" t="str">
        <f t="shared" si="17"/>
        <v>0</v>
      </c>
      <c r="AJ20" s="75"/>
      <c r="AK20" s="21"/>
      <c r="AL20" s="21"/>
      <c r="AM20" s="21"/>
      <c r="AN20" s="203"/>
      <c r="AO20" s="203"/>
      <c r="AP20" s="203"/>
      <c r="AQ20" s="203"/>
      <c r="AR20" s="203"/>
      <c r="AS20" s="29"/>
      <c r="AT20" s="29"/>
      <c r="AU20" s="21"/>
      <c r="AV20" s="21"/>
      <c r="AW20" s="21"/>
      <c r="AX20" s="21"/>
      <c r="AY20" s="208"/>
      <c r="AZ20" s="21"/>
      <c r="BA20" s="21"/>
      <c r="BB20" s="21"/>
      <c r="BC20" s="29"/>
      <c r="BD20" s="21"/>
      <c r="BE20" s="29"/>
      <c r="BF20" s="29"/>
    </row>
    <row r="21" spans="2:58" ht="17.100000000000001" customHeight="1" x14ac:dyDescent="0.5">
      <c r="B21" s="162">
        <v>17</v>
      </c>
      <c r="C21" s="163" t="str">
        <f>'เวลาเรียน3-2'!D22</f>
        <v>เด็กชาย ปรินทร  ศรีแก้ว</v>
      </c>
      <c r="D21" s="53">
        <v>1</v>
      </c>
      <c r="E21" s="54">
        <v>1</v>
      </c>
      <c r="F21" s="54">
        <v>1</v>
      </c>
      <c r="G21" s="54">
        <v>1</v>
      </c>
      <c r="H21" s="54">
        <v>1</v>
      </c>
      <c r="I21" s="54">
        <v>1</v>
      </c>
      <c r="J21" s="54">
        <v>1</v>
      </c>
      <c r="K21" s="229">
        <v>0</v>
      </c>
      <c r="L21" s="180" t="str">
        <f t="shared" si="0"/>
        <v xml:space="preserve"> </v>
      </c>
      <c r="M21" s="8" t="str">
        <f t="shared" si="7"/>
        <v xml:space="preserve"> </v>
      </c>
      <c r="N21" s="181" t="str">
        <f t="shared" si="8"/>
        <v xml:space="preserve"> </v>
      </c>
      <c r="O21" s="182" t="str">
        <f t="shared" si="1"/>
        <v>/</v>
      </c>
      <c r="P21" s="53"/>
      <c r="Q21" s="54"/>
      <c r="R21" s="168"/>
      <c r="S21" s="169">
        <f t="shared" si="9"/>
        <v>0</v>
      </c>
      <c r="T21" s="183" t="str">
        <f t="shared" si="10"/>
        <v xml:space="preserve"> </v>
      </c>
      <c r="U21" s="184" t="str">
        <f t="shared" si="11"/>
        <v xml:space="preserve"> </v>
      </c>
      <c r="V21" s="184" t="str">
        <f t="shared" si="12"/>
        <v xml:space="preserve"> </v>
      </c>
      <c r="W21" s="185" t="str">
        <f t="shared" si="2"/>
        <v>/</v>
      </c>
      <c r="X21" s="186"/>
      <c r="Y21" s="75"/>
      <c r="Z21" s="187">
        <f t="shared" si="3"/>
        <v>0</v>
      </c>
      <c r="AA21" s="188">
        <f t="shared" si="4"/>
        <v>0</v>
      </c>
      <c r="AB21" s="188">
        <f t="shared" si="5"/>
        <v>7</v>
      </c>
      <c r="AC21" s="189">
        <f t="shared" si="6"/>
        <v>1</v>
      </c>
      <c r="AD21" s="190" t="str">
        <f t="shared" si="13"/>
        <v xml:space="preserve"> </v>
      </c>
      <c r="AE21" s="191" t="str">
        <f t="shared" si="14"/>
        <v xml:space="preserve"> </v>
      </c>
      <c r="AF21" s="191" t="str">
        <f t="shared" si="15"/>
        <v xml:space="preserve"> </v>
      </c>
      <c r="AG21" s="192" t="str">
        <f t="shared" si="16"/>
        <v>0</v>
      </c>
      <c r="AH21" s="61"/>
      <c r="AI21" s="193" t="str">
        <f t="shared" si="17"/>
        <v>0</v>
      </c>
      <c r="AJ21" s="75"/>
      <c r="AK21" s="208"/>
      <c r="AL21" s="208"/>
      <c r="AM21" s="208"/>
      <c r="AN21" s="207"/>
      <c r="AO21" s="203"/>
      <c r="AP21" s="207"/>
      <c r="AQ21" s="203"/>
      <c r="AR21" s="203"/>
      <c r="AS21" s="209"/>
      <c r="AT21" s="29"/>
      <c r="AU21" s="21"/>
      <c r="AV21" s="21"/>
      <c r="AW21" s="21"/>
      <c r="AX21" s="21"/>
      <c r="AY21" s="208"/>
      <c r="AZ21" s="21"/>
      <c r="BA21" s="21"/>
      <c r="BB21" s="21"/>
      <c r="BC21" s="29"/>
      <c r="BD21" s="21"/>
      <c r="BE21" s="29"/>
      <c r="BF21" s="29"/>
    </row>
    <row r="22" spans="2:58" ht="17.100000000000001" customHeight="1" x14ac:dyDescent="0.5">
      <c r="B22" s="179">
        <v>18</v>
      </c>
      <c r="C22" s="163" t="str">
        <f>'เวลาเรียน3-2'!D23</f>
        <v>เด็กชาย ศรัณย์พงษ์  พรรษา</v>
      </c>
      <c r="D22" s="53">
        <v>1</v>
      </c>
      <c r="E22" s="54">
        <v>1</v>
      </c>
      <c r="F22" s="54">
        <v>1</v>
      </c>
      <c r="G22" s="54">
        <v>1</v>
      </c>
      <c r="H22" s="54">
        <v>1</v>
      </c>
      <c r="I22" s="54">
        <v>1</v>
      </c>
      <c r="J22" s="54">
        <v>1</v>
      </c>
      <c r="K22" s="229">
        <v>0</v>
      </c>
      <c r="L22" s="180" t="str">
        <f t="shared" si="0"/>
        <v xml:space="preserve"> </v>
      </c>
      <c r="M22" s="8" t="str">
        <f t="shared" si="7"/>
        <v xml:space="preserve"> </v>
      </c>
      <c r="N22" s="181" t="str">
        <f t="shared" si="8"/>
        <v xml:space="preserve"> </v>
      </c>
      <c r="O22" s="182" t="str">
        <f t="shared" si="1"/>
        <v>/</v>
      </c>
      <c r="P22" s="53"/>
      <c r="Q22" s="54"/>
      <c r="R22" s="168"/>
      <c r="S22" s="169">
        <f t="shared" si="9"/>
        <v>0</v>
      </c>
      <c r="T22" s="183" t="str">
        <f t="shared" si="10"/>
        <v xml:space="preserve"> </v>
      </c>
      <c r="U22" s="184" t="str">
        <f t="shared" si="11"/>
        <v xml:space="preserve"> </v>
      </c>
      <c r="V22" s="184" t="str">
        <f t="shared" si="12"/>
        <v xml:space="preserve"> </v>
      </c>
      <c r="W22" s="185" t="str">
        <f t="shared" si="2"/>
        <v>/</v>
      </c>
      <c r="X22" s="186"/>
      <c r="Y22" s="75"/>
      <c r="Z22" s="187">
        <f t="shared" si="3"/>
        <v>0</v>
      </c>
      <c r="AA22" s="188">
        <f t="shared" si="4"/>
        <v>0</v>
      </c>
      <c r="AB22" s="188">
        <f t="shared" si="5"/>
        <v>7</v>
      </c>
      <c r="AC22" s="189">
        <f t="shared" si="6"/>
        <v>1</v>
      </c>
      <c r="AD22" s="190" t="str">
        <f t="shared" si="13"/>
        <v xml:space="preserve"> </v>
      </c>
      <c r="AE22" s="191" t="str">
        <f t="shared" si="14"/>
        <v xml:space="preserve"> </v>
      </c>
      <c r="AF22" s="191" t="str">
        <f t="shared" si="15"/>
        <v xml:space="preserve"> </v>
      </c>
      <c r="AG22" s="192" t="str">
        <f t="shared" si="16"/>
        <v>0</v>
      </c>
      <c r="AH22" s="61"/>
      <c r="AI22" s="193" t="str">
        <f t="shared" si="17"/>
        <v>0</v>
      </c>
      <c r="AJ22" s="75"/>
      <c r="AK22" s="21"/>
      <c r="AL22" s="21"/>
      <c r="AM22" s="21"/>
      <c r="AN22" s="203"/>
      <c r="AO22" s="203"/>
      <c r="AP22" s="203"/>
      <c r="AQ22" s="203"/>
      <c r="AR22" s="203"/>
      <c r="AS22" s="29"/>
      <c r="AT22" s="29"/>
      <c r="AU22" s="21"/>
      <c r="AV22" s="21"/>
      <c r="AW22" s="21"/>
      <c r="AX22" s="21"/>
      <c r="AY22" s="208"/>
      <c r="AZ22" s="21"/>
      <c r="BA22" s="21"/>
      <c r="BB22" s="21"/>
      <c r="BC22" s="29"/>
      <c r="BD22" s="21"/>
      <c r="BE22" s="29"/>
      <c r="BF22" s="29"/>
    </row>
    <row r="23" spans="2:58" ht="17.100000000000001" customHeight="1" x14ac:dyDescent="0.5">
      <c r="B23" s="162">
        <v>19</v>
      </c>
      <c r="C23" s="163" t="str">
        <f>'เวลาเรียน3-2'!D24</f>
        <v>เด็กชาย อลงกรณ์  เครืออ่อน</v>
      </c>
      <c r="D23" s="53">
        <v>3</v>
      </c>
      <c r="E23" s="54">
        <v>3</v>
      </c>
      <c r="F23" s="54">
        <v>2</v>
      </c>
      <c r="G23" s="54">
        <v>2</v>
      </c>
      <c r="H23" s="54">
        <v>2</v>
      </c>
      <c r="I23" s="54">
        <v>1</v>
      </c>
      <c r="J23" s="54">
        <v>1</v>
      </c>
      <c r="K23" s="229">
        <v>1</v>
      </c>
      <c r="L23" s="180" t="str">
        <f t="shared" si="0"/>
        <v xml:space="preserve"> </v>
      </c>
      <c r="M23" s="8" t="str">
        <f t="shared" si="7"/>
        <v>/</v>
      </c>
      <c r="N23" s="181" t="str">
        <f t="shared" si="8"/>
        <v xml:space="preserve"> </v>
      </c>
      <c r="O23" s="182" t="str">
        <f t="shared" si="1"/>
        <v xml:space="preserve"> </v>
      </c>
      <c r="P23" s="53"/>
      <c r="Q23" s="54"/>
      <c r="R23" s="168"/>
      <c r="S23" s="169">
        <f t="shared" si="9"/>
        <v>0</v>
      </c>
      <c r="T23" s="183" t="str">
        <f t="shared" si="10"/>
        <v xml:space="preserve"> </v>
      </c>
      <c r="U23" s="198" t="str">
        <f t="shared" si="11"/>
        <v xml:space="preserve"> </v>
      </c>
      <c r="V23" s="184" t="str">
        <f t="shared" si="12"/>
        <v xml:space="preserve"> </v>
      </c>
      <c r="W23" s="185" t="str">
        <f t="shared" si="2"/>
        <v>/</v>
      </c>
      <c r="X23" s="186"/>
      <c r="Y23" s="75"/>
      <c r="Z23" s="187">
        <f t="shared" si="3"/>
        <v>2</v>
      </c>
      <c r="AA23" s="188">
        <f t="shared" si="4"/>
        <v>3</v>
      </c>
      <c r="AB23" s="188">
        <f t="shared" si="5"/>
        <v>3</v>
      </c>
      <c r="AC23" s="189">
        <f t="shared" si="6"/>
        <v>0</v>
      </c>
      <c r="AD23" s="190" t="str">
        <f t="shared" si="13"/>
        <v xml:space="preserve"> </v>
      </c>
      <c r="AE23" s="191" t="str">
        <f t="shared" si="14"/>
        <v>2</v>
      </c>
      <c r="AF23" s="191" t="str">
        <f t="shared" si="15"/>
        <v xml:space="preserve"> </v>
      </c>
      <c r="AG23" s="192" t="str">
        <f t="shared" si="16"/>
        <v xml:space="preserve"> </v>
      </c>
      <c r="AH23" s="61"/>
      <c r="AI23" s="193" t="str">
        <f t="shared" si="17"/>
        <v>0</v>
      </c>
      <c r="AJ23" s="75"/>
      <c r="AK23" s="21"/>
      <c r="AL23" s="21"/>
      <c r="AM23" s="21"/>
      <c r="AN23" s="203"/>
      <c r="AO23" s="203"/>
      <c r="AP23" s="203"/>
      <c r="AQ23" s="203"/>
      <c r="AR23" s="203"/>
      <c r="AS23" s="29"/>
      <c r="AT23" s="29"/>
      <c r="AU23" s="21"/>
      <c r="AV23" s="21"/>
      <c r="AW23" s="21"/>
      <c r="AX23" s="21"/>
      <c r="AY23" s="208"/>
      <c r="AZ23" s="21"/>
      <c r="BA23" s="21"/>
      <c r="BB23" s="21"/>
      <c r="BC23" s="29"/>
      <c r="BD23" s="21"/>
      <c r="BE23" s="29"/>
      <c r="BF23" s="29"/>
    </row>
    <row r="24" spans="2:58" ht="17.100000000000001" customHeight="1" x14ac:dyDescent="0.5">
      <c r="B24" s="179">
        <v>20</v>
      </c>
      <c r="C24" s="163" t="str">
        <f>'เวลาเรียน3-2'!D25</f>
        <v>เด็กหญิง กวินธิดา  คำศักดา</v>
      </c>
      <c r="D24" s="53">
        <v>2</v>
      </c>
      <c r="E24" s="54">
        <v>2</v>
      </c>
      <c r="F24" s="54">
        <v>2</v>
      </c>
      <c r="G24" s="54">
        <v>2</v>
      </c>
      <c r="H24" s="54">
        <v>3</v>
      </c>
      <c r="I24" s="54">
        <v>3</v>
      </c>
      <c r="J24" s="54">
        <v>3</v>
      </c>
      <c r="K24" s="229">
        <v>3</v>
      </c>
      <c r="L24" s="180" t="str">
        <f t="shared" si="0"/>
        <v>/</v>
      </c>
      <c r="M24" s="8" t="str">
        <f t="shared" si="7"/>
        <v xml:space="preserve"> </v>
      </c>
      <c r="N24" s="181" t="str">
        <f t="shared" si="8"/>
        <v xml:space="preserve"> </v>
      </c>
      <c r="O24" s="182" t="str">
        <f t="shared" si="1"/>
        <v xml:space="preserve"> </v>
      </c>
      <c r="P24" s="53"/>
      <c r="Q24" s="54"/>
      <c r="R24" s="168"/>
      <c r="S24" s="169">
        <f t="shared" si="9"/>
        <v>0</v>
      </c>
      <c r="T24" s="183" t="str">
        <f t="shared" si="10"/>
        <v xml:space="preserve"> </v>
      </c>
      <c r="U24" s="184" t="str">
        <f t="shared" si="11"/>
        <v xml:space="preserve"> </v>
      </c>
      <c r="V24" s="184" t="str">
        <f t="shared" si="12"/>
        <v xml:space="preserve"> </v>
      </c>
      <c r="W24" s="185" t="str">
        <f t="shared" si="2"/>
        <v>/</v>
      </c>
      <c r="X24" s="186"/>
      <c r="Y24" s="75"/>
      <c r="Z24" s="187">
        <f t="shared" si="3"/>
        <v>4</v>
      </c>
      <c r="AA24" s="188">
        <f t="shared" si="4"/>
        <v>4</v>
      </c>
      <c r="AB24" s="188">
        <f t="shared" si="5"/>
        <v>0</v>
      </c>
      <c r="AC24" s="189">
        <f t="shared" si="6"/>
        <v>0</v>
      </c>
      <c r="AD24" s="190" t="str">
        <f t="shared" si="13"/>
        <v>3</v>
      </c>
      <c r="AE24" s="191" t="str">
        <f t="shared" si="14"/>
        <v xml:space="preserve"> </v>
      </c>
      <c r="AF24" s="191" t="str">
        <f t="shared" si="15"/>
        <v xml:space="preserve"> </v>
      </c>
      <c r="AG24" s="192" t="str">
        <f t="shared" si="16"/>
        <v xml:space="preserve"> </v>
      </c>
      <c r="AH24" s="61"/>
      <c r="AI24" s="193" t="str">
        <f t="shared" si="17"/>
        <v>0</v>
      </c>
      <c r="AJ24" s="75"/>
      <c r="AK24" s="21"/>
      <c r="AL24" s="21"/>
      <c r="AM24" s="21"/>
      <c r="AN24" s="203"/>
      <c r="AO24" s="203"/>
      <c r="AP24" s="203"/>
      <c r="AQ24" s="203"/>
      <c r="AR24" s="203"/>
      <c r="AS24" s="29"/>
      <c r="AT24" s="29"/>
      <c r="AU24" s="21"/>
      <c r="AV24" s="21"/>
      <c r="AW24" s="21"/>
      <c r="AX24" s="21"/>
      <c r="AY24" s="208"/>
      <c r="AZ24" s="21"/>
      <c r="BA24" s="21"/>
      <c r="BB24" s="21"/>
      <c r="BC24" s="29"/>
      <c r="BD24" s="21"/>
      <c r="BE24" s="29"/>
      <c r="BF24" s="29"/>
    </row>
    <row r="25" spans="2:58" ht="17.100000000000001" customHeight="1" x14ac:dyDescent="0.5">
      <c r="B25" s="162">
        <v>21</v>
      </c>
      <c r="C25" s="163" t="str">
        <f>'เวลาเรียน3-2'!D26</f>
        <v>เด็กหญิง ทิพย์ธิดา  นุชเจริญ</v>
      </c>
      <c r="D25" s="53">
        <v>3</v>
      </c>
      <c r="E25" s="54">
        <v>3</v>
      </c>
      <c r="F25" s="54">
        <v>3</v>
      </c>
      <c r="G25" s="54">
        <v>3</v>
      </c>
      <c r="H25" s="54">
        <v>3</v>
      </c>
      <c r="I25" s="54">
        <v>3</v>
      </c>
      <c r="J25" s="54">
        <v>3</v>
      </c>
      <c r="K25" s="229">
        <v>2</v>
      </c>
      <c r="L25" s="180" t="str">
        <f t="shared" si="0"/>
        <v>/</v>
      </c>
      <c r="M25" s="8"/>
      <c r="N25" s="181" t="str">
        <f t="shared" si="8"/>
        <v xml:space="preserve"> </v>
      </c>
      <c r="O25" s="182" t="str">
        <f t="shared" si="1"/>
        <v xml:space="preserve"> </v>
      </c>
      <c r="P25" s="53">
        <v>3</v>
      </c>
      <c r="Q25" s="54">
        <v>2</v>
      </c>
      <c r="R25" s="168">
        <v>3</v>
      </c>
      <c r="S25" s="169">
        <f t="shared" si="9"/>
        <v>8</v>
      </c>
      <c r="T25" s="183" t="str">
        <f t="shared" si="10"/>
        <v>/</v>
      </c>
      <c r="U25" s="184" t="str">
        <f t="shared" si="11"/>
        <v xml:space="preserve"> </v>
      </c>
      <c r="V25" s="184" t="str">
        <f t="shared" si="12"/>
        <v xml:space="preserve"> </v>
      </c>
      <c r="W25" s="185" t="str">
        <f t="shared" si="2"/>
        <v xml:space="preserve"> </v>
      </c>
      <c r="X25" s="186"/>
      <c r="Y25" s="75"/>
      <c r="Z25" s="187">
        <f t="shared" si="3"/>
        <v>7</v>
      </c>
      <c r="AA25" s="188">
        <f t="shared" si="4"/>
        <v>1</v>
      </c>
      <c r="AB25" s="188">
        <f t="shared" si="5"/>
        <v>0</v>
      </c>
      <c r="AC25" s="189">
        <f t="shared" si="6"/>
        <v>0</v>
      </c>
      <c r="AD25" s="190" t="str">
        <f t="shared" si="13"/>
        <v>3</v>
      </c>
      <c r="AE25" s="191"/>
      <c r="AF25" s="191" t="str">
        <f t="shared" si="15"/>
        <v xml:space="preserve"> </v>
      </c>
      <c r="AG25" s="192" t="str">
        <f t="shared" si="16"/>
        <v xml:space="preserve"> </v>
      </c>
      <c r="AH25" s="61"/>
      <c r="AI25" s="193">
        <f t="shared" si="17"/>
        <v>3</v>
      </c>
      <c r="AJ25" s="75"/>
      <c r="AK25" s="21"/>
      <c r="AL25" s="21"/>
      <c r="AM25" s="21"/>
      <c r="AN25" s="203"/>
      <c r="AO25" s="203"/>
      <c r="AP25" s="203"/>
      <c r="AQ25" s="203"/>
      <c r="AR25" s="203"/>
      <c r="AS25" s="29"/>
      <c r="AT25" s="29"/>
      <c r="AU25" s="21"/>
      <c r="AV25" s="21"/>
      <c r="AW25" s="21"/>
      <c r="AX25" s="21"/>
      <c r="AY25" s="208"/>
      <c r="AZ25" s="21"/>
      <c r="BA25" s="21"/>
      <c r="BB25" s="21"/>
      <c r="BC25" s="29"/>
      <c r="BD25" s="21"/>
      <c r="BE25" s="29"/>
      <c r="BF25" s="29"/>
    </row>
    <row r="26" spans="2:58" ht="17.100000000000001" customHeight="1" x14ac:dyDescent="0.5">
      <c r="B26" s="179">
        <v>22</v>
      </c>
      <c r="C26" s="163"/>
      <c r="D26" s="53"/>
      <c r="E26" s="54"/>
      <c r="F26" s="54"/>
      <c r="G26" s="54"/>
      <c r="H26" s="54"/>
      <c r="I26" s="54"/>
      <c r="J26" s="54"/>
      <c r="K26" s="229"/>
      <c r="L26" s="180"/>
      <c r="M26" s="8"/>
      <c r="N26" s="181"/>
      <c r="O26" s="182"/>
      <c r="P26" s="53"/>
      <c r="Q26" s="54"/>
      <c r="R26" s="168"/>
      <c r="S26" s="169"/>
      <c r="T26" s="183"/>
      <c r="U26" s="184"/>
      <c r="V26" s="184"/>
      <c r="W26" s="185"/>
      <c r="X26" s="186"/>
      <c r="Y26" s="75"/>
      <c r="Z26" s="187"/>
      <c r="AA26" s="188"/>
      <c r="AB26" s="188"/>
      <c r="AC26" s="189"/>
      <c r="AD26" s="190"/>
      <c r="AE26" s="191"/>
      <c r="AF26" s="191"/>
      <c r="AG26" s="192"/>
      <c r="AH26" s="61"/>
      <c r="AI26" s="193"/>
      <c r="AJ26" s="75"/>
      <c r="AK26" s="21"/>
      <c r="AL26" s="21"/>
      <c r="AM26" s="21"/>
      <c r="AN26" s="203"/>
      <c r="AO26" s="203"/>
      <c r="AP26" s="207"/>
      <c r="AQ26" s="203"/>
      <c r="AR26" s="203"/>
      <c r="AS26" s="29"/>
      <c r="AT26" s="29"/>
      <c r="AU26" s="21"/>
      <c r="AV26" s="21"/>
      <c r="AW26" s="21"/>
      <c r="AX26" s="21"/>
      <c r="AY26" s="208"/>
      <c r="AZ26" s="21"/>
      <c r="BA26" s="21"/>
      <c r="BB26" s="21"/>
      <c r="BC26" s="29"/>
      <c r="BD26" s="21"/>
      <c r="BE26" s="29"/>
      <c r="BF26" s="29"/>
    </row>
    <row r="27" spans="2:58" ht="17.100000000000001" customHeight="1" x14ac:dyDescent="0.5">
      <c r="B27" s="162">
        <v>23</v>
      </c>
      <c r="C27" s="163"/>
      <c r="D27" s="53"/>
      <c r="E27" s="54"/>
      <c r="F27" s="54"/>
      <c r="G27" s="54"/>
      <c r="H27" s="54"/>
      <c r="I27" s="54"/>
      <c r="J27" s="54"/>
      <c r="K27" s="229"/>
      <c r="L27" s="180"/>
      <c r="M27" s="8"/>
      <c r="N27" s="181"/>
      <c r="O27" s="182"/>
      <c r="P27" s="53"/>
      <c r="Q27" s="54"/>
      <c r="R27" s="168"/>
      <c r="S27" s="169"/>
      <c r="T27" s="183"/>
      <c r="U27" s="184"/>
      <c r="V27" s="184"/>
      <c r="W27" s="185"/>
      <c r="X27" s="186"/>
      <c r="Y27" s="75"/>
      <c r="Z27" s="187"/>
      <c r="AA27" s="188"/>
      <c r="AB27" s="188"/>
      <c r="AC27" s="189"/>
      <c r="AD27" s="190"/>
      <c r="AE27" s="191"/>
      <c r="AF27" s="191"/>
      <c r="AG27" s="192"/>
      <c r="AH27" s="61"/>
      <c r="AI27" s="193"/>
      <c r="AJ27" s="75"/>
      <c r="AK27" s="21"/>
      <c r="AL27" s="21"/>
      <c r="AM27" s="21"/>
      <c r="AN27" s="203"/>
      <c r="AO27" s="203"/>
      <c r="AP27" s="203"/>
      <c r="AQ27" s="203"/>
      <c r="AR27" s="203"/>
      <c r="AS27" s="29"/>
      <c r="AT27" s="29"/>
      <c r="AU27" s="21"/>
      <c r="AV27" s="21"/>
      <c r="AW27" s="21"/>
      <c r="AX27" s="21"/>
      <c r="AY27" s="208"/>
      <c r="AZ27" s="21"/>
      <c r="BA27" s="21"/>
      <c r="BB27" s="21"/>
      <c r="BC27" s="29"/>
      <c r="BD27" s="21"/>
      <c r="BE27" s="29"/>
      <c r="BF27" s="29"/>
    </row>
    <row r="28" spans="2:58" ht="17.100000000000001" customHeight="1" x14ac:dyDescent="0.5">
      <c r="B28" s="179">
        <v>24</v>
      </c>
      <c r="C28" s="163"/>
      <c r="D28" s="53"/>
      <c r="E28" s="54"/>
      <c r="F28" s="54"/>
      <c r="G28" s="54"/>
      <c r="H28" s="54"/>
      <c r="I28" s="54"/>
      <c r="J28" s="54"/>
      <c r="K28" s="229"/>
      <c r="L28" s="180"/>
      <c r="M28" s="8"/>
      <c r="N28" s="181"/>
      <c r="O28" s="182"/>
      <c r="P28" s="53"/>
      <c r="Q28" s="54"/>
      <c r="R28" s="168"/>
      <c r="S28" s="169"/>
      <c r="T28" s="183"/>
      <c r="U28" s="198"/>
      <c r="V28" s="184"/>
      <c r="W28" s="185"/>
      <c r="X28" s="186"/>
      <c r="Y28" s="75"/>
      <c r="Z28" s="187"/>
      <c r="AA28" s="188"/>
      <c r="AB28" s="188"/>
      <c r="AC28" s="189"/>
      <c r="AD28" s="190"/>
      <c r="AE28" s="191"/>
      <c r="AF28" s="191"/>
      <c r="AG28" s="192"/>
      <c r="AH28" s="61"/>
      <c r="AI28" s="193"/>
      <c r="AJ28" s="75"/>
      <c r="AK28" s="21"/>
      <c r="AL28" s="21"/>
      <c r="AM28" s="21"/>
      <c r="AN28" s="203"/>
      <c r="AO28" s="203"/>
      <c r="AP28" s="203"/>
      <c r="AQ28" s="203"/>
      <c r="AR28" s="203"/>
      <c r="AS28" s="29"/>
      <c r="AT28" s="29"/>
      <c r="AU28" s="21"/>
      <c r="AV28" s="21"/>
      <c r="AW28" s="21"/>
      <c r="AX28" s="21"/>
      <c r="AY28" s="208"/>
      <c r="AZ28" s="21"/>
      <c r="BA28" s="21"/>
      <c r="BB28" s="21"/>
      <c r="BC28" s="29"/>
      <c r="BD28" s="21"/>
      <c r="BE28" s="29"/>
      <c r="BF28" s="29"/>
    </row>
    <row r="29" spans="2:58" ht="17.100000000000001" customHeight="1" x14ac:dyDescent="0.5">
      <c r="B29" s="162">
        <v>25</v>
      </c>
      <c r="C29" s="163"/>
      <c r="D29" s="53"/>
      <c r="E29" s="54"/>
      <c r="F29" s="54"/>
      <c r="G29" s="54"/>
      <c r="H29" s="54"/>
      <c r="I29" s="54"/>
      <c r="J29" s="54"/>
      <c r="K29" s="229"/>
      <c r="L29" s="180"/>
      <c r="M29" s="8"/>
      <c r="N29" s="181"/>
      <c r="O29" s="182"/>
      <c r="P29" s="53"/>
      <c r="Q29" s="54"/>
      <c r="R29" s="168"/>
      <c r="S29" s="169"/>
      <c r="T29" s="183"/>
      <c r="U29" s="184"/>
      <c r="V29" s="184"/>
      <c r="W29" s="185"/>
      <c r="X29" s="186"/>
      <c r="Y29" s="75"/>
      <c r="Z29" s="187"/>
      <c r="AA29" s="188"/>
      <c r="AB29" s="188"/>
      <c r="AC29" s="189"/>
      <c r="AD29" s="190"/>
      <c r="AE29" s="191"/>
      <c r="AF29" s="191"/>
      <c r="AG29" s="192"/>
      <c r="AH29" s="61"/>
      <c r="AI29" s="193"/>
      <c r="AJ29" s="75"/>
      <c r="AK29" s="21"/>
      <c r="AL29" s="21"/>
      <c r="AM29" s="21"/>
      <c r="AN29" s="203"/>
      <c r="AO29" s="203"/>
      <c r="AP29" s="203"/>
      <c r="AQ29" s="203"/>
      <c r="AR29" s="203"/>
      <c r="AS29" s="29"/>
      <c r="AT29" s="29"/>
      <c r="AU29" s="21"/>
      <c r="AV29" s="21"/>
      <c r="AW29" s="21"/>
      <c r="AX29" s="21"/>
      <c r="AY29" s="208"/>
      <c r="AZ29" s="21"/>
      <c r="BA29" s="21"/>
      <c r="BB29" s="21"/>
      <c r="BC29" s="29"/>
      <c r="BD29" s="21"/>
      <c r="BE29" s="29"/>
      <c r="BF29" s="29"/>
    </row>
    <row r="30" spans="2:58" ht="17.100000000000001" customHeight="1" x14ac:dyDescent="0.5">
      <c r="B30" s="179">
        <v>26</v>
      </c>
      <c r="C30" s="163"/>
      <c r="D30" s="53"/>
      <c r="E30" s="54"/>
      <c r="F30" s="54"/>
      <c r="G30" s="54"/>
      <c r="H30" s="54"/>
      <c r="I30" s="54"/>
      <c r="J30" s="54"/>
      <c r="K30" s="229"/>
      <c r="L30" s="180"/>
      <c r="M30" s="8"/>
      <c r="N30" s="181"/>
      <c r="O30" s="182"/>
      <c r="P30" s="53"/>
      <c r="Q30" s="54"/>
      <c r="R30" s="168"/>
      <c r="S30" s="169"/>
      <c r="T30" s="183"/>
      <c r="U30" s="184"/>
      <c r="V30" s="184"/>
      <c r="W30" s="185"/>
      <c r="X30" s="186"/>
      <c r="Y30" s="75"/>
      <c r="Z30" s="187"/>
      <c r="AA30" s="188"/>
      <c r="AB30" s="188"/>
      <c r="AC30" s="189"/>
      <c r="AD30" s="190"/>
      <c r="AE30" s="191"/>
      <c r="AF30" s="191"/>
      <c r="AG30" s="192"/>
      <c r="AH30" s="61"/>
      <c r="AI30" s="193"/>
      <c r="AJ30" s="75"/>
      <c r="AK30" s="21"/>
      <c r="AL30" s="21"/>
      <c r="AM30" s="21"/>
      <c r="AN30" s="203"/>
      <c r="AO30" s="203"/>
      <c r="AP30" s="203"/>
      <c r="AQ30" s="203"/>
      <c r="AR30" s="203"/>
      <c r="AS30" s="29"/>
      <c r="AT30" s="29"/>
      <c r="AU30" s="21"/>
      <c r="AV30" s="21"/>
      <c r="AW30" s="21"/>
      <c r="AX30" s="21"/>
      <c r="AY30" s="208"/>
      <c r="AZ30" s="21"/>
      <c r="BA30" s="21"/>
      <c r="BB30" s="21"/>
      <c r="BC30" s="29"/>
      <c r="BD30" s="21"/>
      <c r="BE30" s="29"/>
      <c r="BF30" s="29"/>
    </row>
    <row r="31" spans="2:58" ht="17.100000000000001" customHeight="1" x14ac:dyDescent="0.5">
      <c r="B31" s="162">
        <v>27</v>
      </c>
      <c r="C31" s="163"/>
      <c r="D31" s="53"/>
      <c r="E31" s="54"/>
      <c r="F31" s="54"/>
      <c r="G31" s="54"/>
      <c r="H31" s="54"/>
      <c r="I31" s="54"/>
      <c r="J31" s="54"/>
      <c r="K31" s="229"/>
      <c r="L31" s="180"/>
      <c r="M31" s="8"/>
      <c r="N31" s="181"/>
      <c r="O31" s="182"/>
      <c r="P31" s="53"/>
      <c r="Q31" s="54"/>
      <c r="R31" s="168"/>
      <c r="S31" s="169"/>
      <c r="T31" s="183"/>
      <c r="U31" s="198"/>
      <c r="V31" s="184"/>
      <c r="W31" s="185"/>
      <c r="X31" s="186"/>
      <c r="Y31" s="75"/>
      <c r="Z31" s="187"/>
      <c r="AA31" s="188"/>
      <c r="AB31" s="188"/>
      <c r="AC31" s="189"/>
      <c r="AD31" s="190"/>
      <c r="AE31" s="191"/>
      <c r="AF31" s="191"/>
      <c r="AG31" s="192"/>
      <c r="AH31" s="61"/>
      <c r="AI31" s="193"/>
      <c r="AJ31" s="75"/>
      <c r="AK31" s="21"/>
      <c r="AL31" s="21"/>
      <c r="AM31" s="21"/>
      <c r="AN31" s="203"/>
      <c r="AO31" s="203"/>
      <c r="AP31" s="207"/>
      <c r="AQ31" s="203"/>
      <c r="AR31" s="203"/>
      <c r="AS31" s="29"/>
      <c r="AT31" s="29"/>
      <c r="AU31" s="21"/>
      <c r="AV31" s="21"/>
      <c r="AW31" s="21"/>
      <c r="AX31" s="21"/>
      <c r="AY31" s="208"/>
      <c r="AZ31" s="21"/>
      <c r="BA31" s="21"/>
      <c r="BB31" s="21"/>
      <c r="BC31" s="29"/>
      <c r="BD31" s="21"/>
      <c r="BE31" s="29"/>
      <c r="BF31" s="29"/>
    </row>
    <row r="32" spans="2:58" ht="17.100000000000001" customHeight="1" x14ac:dyDescent="0.5">
      <c r="B32" s="179">
        <v>28</v>
      </c>
      <c r="C32" s="163"/>
      <c r="D32" s="53"/>
      <c r="E32" s="54"/>
      <c r="F32" s="54"/>
      <c r="G32" s="54"/>
      <c r="H32" s="54"/>
      <c r="I32" s="54"/>
      <c r="J32" s="54"/>
      <c r="K32" s="229"/>
      <c r="L32" s="180"/>
      <c r="M32" s="8"/>
      <c r="N32" s="181"/>
      <c r="O32" s="182"/>
      <c r="P32" s="53"/>
      <c r="Q32" s="54"/>
      <c r="R32" s="168"/>
      <c r="S32" s="169"/>
      <c r="T32" s="183"/>
      <c r="U32" s="184"/>
      <c r="V32" s="184"/>
      <c r="W32" s="185"/>
      <c r="X32" s="186"/>
      <c r="Y32" s="75"/>
      <c r="Z32" s="187"/>
      <c r="AA32" s="188"/>
      <c r="AB32" s="188"/>
      <c r="AC32" s="189"/>
      <c r="AD32" s="190"/>
      <c r="AE32" s="191"/>
      <c r="AF32" s="191"/>
      <c r="AG32" s="192"/>
      <c r="AH32" s="61"/>
      <c r="AI32" s="193"/>
      <c r="AJ32" s="75"/>
      <c r="AK32" s="21"/>
      <c r="AL32" s="21"/>
      <c r="AM32" s="21"/>
      <c r="AN32" s="203"/>
      <c r="AO32" s="203"/>
      <c r="AP32" s="203"/>
      <c r="AQ32" s="203"/>
      <c r="AR32" s="203"/>
      <c r="AS32" s="29"/>
      <c r="AT32" s="29"/>
      <c r="AU32" s="21"/>
      <c r="AV32" s="21"/>
      <c r="AW32" s="21"/>
      <c r="AX32" s="21"/>
      <c r="AY32" s="208"/>
      <c r="AZ32" s="21"/>
      <c r="BA32" s="21"/>
      <c r="BB32" s="21"/>
      <c r="BC32" s="29"/>
      <c r="BD32" s="21"/>
      <c r="BE32" s="29"/>
      <c r="BF32" s="29"/>
    </row>
    <row r="33" spans="2:58" ht="17.100000000000001" customHeight="1" x14ac:dyDescent="0.5">
      <c r="B33" s="162">
        <v>29</v>
      </c>
      <c r="C33" s="163"/>
      <c r="D33" s="53"/>
      <c r="E33" s="54"/>
      <c r="F33" s="54"/>
      <c r="G33" s="54"/>
      <c r="H33" s="54"/>
      <c r="I33" s="54"/>
      <c r="J33" s="54"/>
      <c r="K33" s="229"/>
      <c r="L33" s="180"/>
      <c r="M33" s="8"/>
      <c r="N33" s="181"/>
      <c r="O33" s="182"/>
      <c r="P33" s="53"/>
      <c r="Q33" s="54"/>
      <c r="R33" s="168"/>
      <c r="S33" s="169"/>
      <c r="T33" s="183"/>
      <c r="U33" s="198"/>
      <c r="V33" s="184"/>
      <c r="W33" s="185"/>
      <c r="X33" s="186"/>
      <c r="Y33" s="75"/>
      <c r="Z33" s="187"/>
      <c r="AA33" s="188"/>
      <c r="AB33" s="188"/>
      <c r="AC33" s="189"/>
      <c r="AD33" s="190"/>
      <c r="AE33" s="191"/>
      <c r="AF33" s="191"/>
      <c r="AG33" s="192"/>
      <c r="AH33" s="61"/>
      <c r="AI33" s="193"/>
      <c r="AJ33" s="75"/>
      <c r="AK33" s="21"/>
      <c r="AL33" s="21"/>
      <c r="AM33" s="21"/>
      <c r="AN33" s="203"/>
      <c r="AO33" s="203"/>
      <c r="AP33" s="203"/>
      <c r="AQ33" s="203"/>
      <c r="AR33" s="203"/>
      <c r="AS33" s="29"/>
      <c r="AT33" s="29"/>
      <c r="AU33" s="21"/>
      <c r="AV33" s="21"/>
      <c r="AW33" s="21"/>
      <c r="AX33" s="21"/>
      <c r="AY33" s="208"/>
      <c r="AZ33" s="21"/>
      <c r="BA33" s="21"/>
      <c r="BB33" s="21"/>
      <c r="BC33" s="29"/>
      <c r="BD33" s="21"/>
      <c r="BE33" s="29"/>
      <c r="BF33" s="29"/>
    </row>
    <row r="34" spans="2:58" ht="17.100000000000001" customHeight="1" x14ac:dyDescent="0.5">
      <c r="B34" s="179">
        <v>30</v>
      </c>
      <c r="C34" s="163"/>
      <c r="D34" s="53"/>
      <c r="E34" s="54"/>
      <c r="F34" s="54"/>
      <c r="G34" s="54"/>
      <c r="H34" s="54"/>
      <c r="I34" s="54"/>
      <c r="J34" s="54"/>
      <c r="K34" s="229"/>
      <c r="L34" s="180"/>
      <c r="M34" s="8"/>
      <c r="N34" s="181"/>
      <c r="O34" s="182"/>
      <c r="P34" s="53"/>
      <c r="Q34" s="54"/>
      <c r="R34" s="168"/>
      <c r="S34" s="169"/>
      <c r="T34" s="183"/>
      <c r="U34" s="184"/>
      <c r="V34" s="184"/>
      <c r="W34" s="185"/>
      <c r="X34" s="186"/>
      <c r="Y34" s="75"/>
      <c r="Z34" s="187"/>
      <c r="AA34" s="188"/>
      <c r="AB34" s="188"/>
      <c r="AC34" s="189"/>
      <c r="AD34" s="190"/>
      <c r="AE34" s="191"/>
      <c r="AF34" s="191"/>
      <c r="AG34" s="192"/>
      <c r="AH34" s="61"/>
      <c r="AI34" s="193"/>
      <c r="AJ34" s="75"/>
      <c r="AK34" s="21"/>
      <c r="AL34" s="21"/>
      <c r="AM34" s="21"/>
      <c r="AN34" s="203"/>
      <c r="AO34" s="203"/>
      <c r="AP34" s="203"/>
      <c r="AQ34" s="203"/>
      <c r="AR34" s="203"/>
      <c r="AS34" s="29"/>
      <c r="AT34" s="29"/>
      <c r="AU34" s="21"/>
      <c r="AV34" s="21"/>
      <c r="AW34" s="21"/>
      <c r="AX34" s="21"/>
      <c r="AY34" s="208"/>
      <c r="AZ34" s="21"/>
      <c r="BA34" s="21"/>
      <c r="BB34" s="21"/>
      <c r="BC34" s="29"/>
      <c r="BD34" s="21"/>
      <c r="BE34" s="29"/>
      <c r="BF34" s="29"/>
    </row>
    <row r="35" spans="2:58" ht="17.100000000000001" customHeight="1" x14ac:dyDescent="0.5">
      <c r="B35" s="162">
        <v>31</v>
      </c>
      <c r="C35" s="163"/>
      <c r="D35" s="180"/>
      <c r="E35" s="8"/>
      <c r="F35" s="8"/>
      <c r="G35" s="8"/>
      <c r="H35" s="8"/>
      <c r="I35" s="8"/>
      <c r="J35" s="8"/>
      <c r="K35" s="210"/>
      <c r="L35" s="180"/>
      <c r="M35" s="8"/>
      <c r="N35" s="181"/>
      <c r="O35" s="182"/>
      <c r="P35" s="180"/>
      <c r="Q35" s="8"/>
      <c r="R35" s="210"/>
      <c r="S35" s="211"/>
      <c r="T35" s="183"/>
      <c r="U35" s="184"/>
      <c r="V35" s="184"/>
      <c r="W35" s="185"/>
      <c r="X35" s="186"/>
      <c r="Y35" s="75"/>
      <c r="Z35" s="187"/>
      <c r="AA35" s="188"/>
      <c r="AB35" s="188"/>
      <c r="AC35" s="189"/>
      <c r="AD35" s="190"/>
      <c r="AE35" s="191"/>
      <c r="AF35" s="191"/>
      <c r="AG35" s="192"/>
      <c r="AH35" s="61"/>
      <c r="AI35" s="193"/>
      <c r="AJ35" s="75"/>
      <c r="AK35" s="21"/>
      <c r="AL35" s="21"/>
      <c r="AM35" s="21"/>
      <c r="AN35" s="203"/>
      <c r="AO35" s="203"/>
      <c r="AP35" s="207"/>
      <c r="AQ35" s="203"/>
      <c r="AR35" s="203"/>
      <c r="AS35" s="29"/>
      <c r="AT35" s="29"/>
      <c r="AU35" s="21"/>
      <c r="AV35" s="21"/>
      <c r="AW35" s="21"/>
      <c r="AX35" s="21"/>
      <c r="AY35" s="208"/>
      <c r="AZ35" s="21"/>
      <c r="BA35" s="21"/>
      <c r="BB35" s="21"/>
      <c r="BC35" s="29"/>
      <c r="BD35" s="21"/>
      <c r="BE35" s="29"/>
      <c r="BF35" s="29"/>
    </row>
    <row r="36" spans="2:58" ht="17.100000000000001" customHeight="1" x14ac:dyDescent="0.5">
      <c r="B36" s="179">
        <v>32</v>
      </c>
      <c r="C36" s="163"/>
      <c r="D36" s="180"/>
      <c r="E36" s="8"/>
      <c r="F36" s="8"/>
      <c r="G36" s="8"/>
      <c r="H36" s="8"/>
      <c r="I36" s="8"/>
      <c r="J36" s="8"/>
      <c r="K36" s="210"/>
      <c r="L36" s="180"/>
      <c r="M36" s="8"/>
      <c r="N36" s="181"/>
      <c r="O36" s="182"/>
      <c r="P36" s="180"/>
      <c r="Q36" s="8"/>
      <c r="R36" s="210"/>
      <c r="S36" s="211"/>
      <c r="T36" s="183"/>
      <c r="U36" s="184"/>
      <c r="V36" s="184"/>
      <c r="W36" s="185"/>
      <c r="X36" s="186"/>
      <c r="Y36" s="75"/>
      <c r="Z36" s="187"/>
      <c r="AA36" s="188"/>
      <c r="AB36" s="188"/>
      <c r="AC36" s="189"/>
      <c r="AD36" s="190"/>
      <c r="AE36" s="191"/>
      <c r="AF36" s="191"/>
      <c r="AG36" s="192"/>
      <c r="AH36" s="29"/>
      <c r="AI36" s="193"/>
      <c r="AJ36" s="75"/>
      <c r="AK36" s="21"/>
      <c r="AL36" s="21"/>
      <c r="AM36" s="21"/>
      <c r="AN36" s="203"/>
      <c r="AO36" s="203"/>
      <c r="AP36" s="203"/>
      <c r="AQ36" s="203"/>
      <c r="AR36" s="203"/>
      <c r="AS36" s="29"/>
      <c r="AT36" s="29"/>
      <c r="AU36" s="21"/>
      <c r="AV36" s="21"/>
      <c r="AW36" s="21"/>
      <c r="AX36" s="21"/>
      <c r="AY36" s="208"/>
      <c r="AZ36" s="21"/>
      <c r="BA36" s="21"/>
      <c r="BB36" s="21"/>
      <c r="BC36" s="29"/>
      <c r="BD36" s="21"/>
      <c r="BE36" s="29"/>
      <c r="BF36" s="29"/>
    </row>
    <row r="37" spans="2:58" ht="17.100000000000001" customHeight="1" x14ac:dyDescent="0.5">
      <c r="B37" s="162">
        <v>33</v>
      </c>
      <c r="C37" s="163"/>
      <c r="D37" s="180"/>
      <c r="E37" s="8"/>
      <c r="F37" s="8"/>
      <c r="G37" s="8"/>
      <c r="H37" s="8"/>
      <c r="I37" s="8"/>
      <c r="J37" s="8"/>
      <c r="K37" s="210"/>
      <c r="L37" s="180"/>
      <c r="M37" s="8"/>
      <c r="N37" s="181"/>
      <c r="O37" s="182"/>
      <c r="P37" s="180"/>
      <c r="Q37" s="8"/>
      <c r="R37" s="210"/>
      <c r="S37" s="211"/>
      <c r="T37" s="183"/>
      <c r="U37" s="198"/>
      <c r="V37" s="184"/>
      <c r="W37" s="185"/>
      <c r="X37" s="186"/>
      <c r="Y37" s="75"/>
      <c r="Z37" s="187"/>
      <c r="AA37" s="188"/>
      <c r="AB37" s="188"/>
      <c r="AC37" s="189"/>
      <c r="AD37" s="190"/>
      <c r="AE37" s="191"/>
      <c r="AF37" s="191"/>
      <c r="AG37" s="192"/>
      <c r="AH37" s="29"/>
      <c r="AI37" s="193"/>
      <c r="AJ37" s="75"/>
      <c r="AK37" s="21"/>
      <c r="AL37" s="21"/>
      <c r="AM37" s="21"/>
      <c r="AN37" s="203"/>
      <c r="AO37" s="203"/>
      <c r="AP37" s="203"/>
      <c r="AQ37" s="203"/>
      <c r="AR37" s="203"/>
      <c r="AS37" s="29"/>
      <c r="AT37" s="29"/>
      <c r="AU37" s="21"/>
      <c r="AV37" s="21"/>
      <c r="AW37" s="21"/>
      <c r="AX37" s="21"/>
      <c r="AY37" s="208"/>
      <c r="AZ37" s="21"/>
      <c r="BA37" s="21"/>
      <c r="BB37" s="21"/>
      <c r="BC37" s="29"/>
      <c r="BD37" s="21"/>
      <c r="BE37" s="29"/>
      <c r="BF37" s="29"/>
    </row>
    <row r="38" spans="2:58" ht="17.100000000000001" customHeight="1" x14ac:dyDescent="0.5">
      <c r="B38" s="179">
        <v>34</v>
      </c>
      <c r="C38" s="163"/>
      <c r="D38" s="180"/>
      <c r="E38" s="8"/>
      <c r="F38" s="8"/>
      <c r="G38" s="8"/>
      <c r="H38" s="8"/>
      <c r="I38" s="8"/>
      <c r="J38" s="8"/>
      <c r="K38" s="210"/>
      <c r="L38" s="180"/>
      <c r="M38" s="8"/>
      <c r="N38" s="181"/>
      <c r="O38" s="182"/>
      <c r="P38" s="180"/>
      <c r="Q38" s="8"/>
      <c r="R38" s="210"/>
      <c r="S38" s="211"/>
      <c r="T38" s="183"/>
      <c r="U38" s="184"/>
      <c r="V38" s="184"/>
      <c r="W38" s="185"/>
      <c r="X38" s="186"/>
      <c r="Y38" s="75"/>
      <c r="Z38" s="187"/>
      <c r="AA38" s="188"/>
      <c r="AB38" s="188"/>
      <c r="AC38" s="189"/>
      <c r="AD38" s="190"/>
      <c r="AE38" s="191"/>
      <c r="AF38" s="191"/>
      <c r="AG38" s="192"/>
      <c r="AH38" s="29"/>
      <c r="AI38" s="193"/>
      <c r="AJ38" s="75"/>
      <c r="AK38" s="21"/>
      <c r="AL38" s="21"/>
      <c r="AM38" s="21"/>
      <c r="AN38" s="203"/>
      <c r="AO38" s="203"/>
      <c r="AP38" s="203"/>
      <c r="AQ38" s="203"/>
      <c r="AR38" s="203"/>
      <c r="AS38" s="29"/>
      <c r="AT38" s="29"/>
      <c r="AU38" s="21"/>
      <c r="AV38" s="21"/>
      <c r="AW38" s="21"/>
      <c r="AX38" s="21"/>
      <c r="AY38" s="208"/>
      <c r="AZ38" s="21"/>
      <c r="BA38" s="21"/>
      <c r="BB38" s="21"/>
      <c r="BC38" s="29"/>
      <c r="BD38" s="21"/>
      <c r="BE38" s="29"/>
      <c r="BF38" s="29"/>
    </row>
    <row r="39" spans="2:58" ht="17.100000000000001" customHeight="1" x14ac:dyDescent="0.5">
      <c r="B39" s="162">
        <v>35</v>
      </c>
      <c r="C39" s="163"/>
      <c r="D39" s="180"/>
      <c r="E39" s="8"/>
      <c r="F39" s="8"/>
      <c r="G39" s="8"/>
      <c r="H39" s="8"/>
      <c r="I39" s="8"/>
      <c r="J39" s="8"/>
      <c r="K39" s="210"/>
      <c r="L39" s="180"/>
      <c r="M39" s="8"/>
      <c r="N39" s="181"/>
      <c r="O39" s="182"/>
      <c r="P39" s="180"/>
      <c r="Q39" s="8"/>
      <c r="R39" s="210"/>
      <c r="S39" s="211"/>
      <c r="T39" s="183"/>
      <c r="U39" s="184"/>
      <c r="V39" s="184"/>
      <c r="W39" s="185"/>
      <c r="X39" s="186"/>
      <c r="Y39" s="75"/>
      <c r="Z39" s="187"/>
      <c r="AA39" s="188"/>
      <c r="AB39" s="188"/>
      <c r="AC39" s="189"/>
      <c r="AD39" s="190"/>
      <c r="AE39" s="191"/>
      <c r="AF39" s="191"/>
      <c r="AG39" s="192"/>
      <c r="AH39" s="29"/>
      <c r="AI39" s="193"/>
      <c r="AJ39" s="75"/>
      <c r="AK39" s="21"/>
      <c r="AL39" s="21"/>
      <c r="AM39" s="21"/>
      <c r="AN39" s="203"/>
      <c r="AO39" s="203"/>
      <c r="AP39" s="203"/>
      <c r="AQ39" s="203"/>
      <c r="AR39" s="203"/>
      <c r="AS39" s="29"/>
      <c r="AT39" s="29"/>
      <c r="AU39" s="21"/>
      <c r="AV39" s="21"/>
      <c r="AW39" s="21"/>
      <c r="AX39" s="21"/>
      <c r="AY39" s="208"/>
      <c r="AZ39" s="21"/>
      <c r="BA39" s="21"/>
      <c r="BB39" s="21"/>
      <c r="BC39" s="29"/>
      <c r="BD39" s="21"/>
      <c r="BE39" s="29"/>
      <c r="BF39" s="29"/>
    </row>
    <row r="40" spans="2:58" ht="17.100000000000001" customHeight="1" x14ac:dyDescent="0.5">
      <c r="B40" s="179">
        <v>36</v>
      </c>
      <c r="C40" s="163"/>
      <c r="D40" s="180"/>
      <c r="E40" s="8"/>
      <c r="F40" s="8"/>
      <c r="G40" s="8"/>
      <c r="H40" s="8"/>
      <c r="I40" s="8"/>
      <c r="J40" s="8"/>
      <c r="K40" s="210"/>
      <c r="L40" s="180"/>
      <c r="M40" s="8"/>
      <c r="N40" s="181"/>
      <c r="O40" s="182"/>
      <c r="P40" s="180"/>
      <c r="Q40" s="8"/>
      <c r="R40" s="210"/>
      <c r="S40" s="211"/>
      <c r="T40" s="183"/>
      <c r="U40" s="184"/>
      <c r="V40" s="184"/>
      <c r="W40" s="185"/>
      <c r="X40" s="186"/>
      <c r="Y40" s="75"/>
      <c r="Z40" s="187"/>
      <c r="AA40" s="188"/>
      <c r="AB40" s="188"/>
      <c r="AC40" s="189"/>
      <c r="AD40" s="190"/>
      <c r="AE40" s="191"/>
      <c r="AF40" s="191"/>
      <c r="AG40" s="192"/>
      <c r="AH40" s="29"/>
      <c r="AI40" s="193"/>
      <c r="AJ40" s="75"/>
      <c r="AK40" s="21"/>
      <c r="AL40" s="21"/>
      <c r="AM40" s="21"/>
      <c r="AN40" s="203"/>
      <c r="AO40" s="203"/>
      <c r="AP40" s="207"/>
      <c r="AQ40" s="203"/>
      <c r="AR40" s="203"/>
      <c r="AS40" s="29"/>
      <c r="AT40" s="29"/>
      <c r="AU40" s="21"/>
      <c r="AV40" s="21"/>
      <c r="AW40" s="21"/>
      <c r="AX40" s="21"/>
      <c r="AY40" s="208"/>
      <c r="AZ40" s="21"/>
      <c r="BA40" s="21"/>
      <c r="BB40" s="21"/>
      <c r="BC40" s="29"/>
      <c r="BD40" s="21"/>
      <c r="BE40" s="29"/>
      <c r="BF40" s="29"/>
    </row>
    <row r="41" spans="2:58" ht="17.100000000000001" customHeight="1" x14ac:dyDescent="0.5">
      <c r="B41" s="162">
        <v>37</v>
      </c>
      <c r="C41" s="163"/>
      <c r="D41" s="180"/>
      <c r="E41" s="8"/>
      <c r="F41" s="8"/>
      <c r="G41" s="8"/>
      <c r="H41" s="8"/>
      <c r="I41" s="8"/>
      <c r="J41" s="8"/>
      <c r="K41" s="210"/>
      <c r="L41" s="180"/>
      <c r="M41" s="8"/>
      <c r="N41" s="181"/>
      <c r="O41" s="182"/>
      <c r="P41" s="180"/>
      <c r="Q41" s="8"/>
      <c r="R41" s="210"/>
      <c r="S41" s="211"/>
      <c r="T41" s="183"/>
      <c r="U41" s="184"/>
      <c r="V41" s="184"/>
      <c r="W41" s="185"/>
      <c r="X41" s="186"/>
      <c r="Y41" s="75"/>
      <c r="Z41" s="187"/>
      <c r="AA41" s="188"/>
      <c r="AB41" s="188"/>
      <c r="AC41" s="189"/>
      <c r="AD41" s="190"/>
      <c r="AE41" s="191"/>
      <c r="AF41" s="191"/>
      <c r="AG41" s="192"/>
      <c r="AH41" s="29"/>
      <c r="AI41" s="193"/>
      <c r="AJ41" s="75"/>
      <c r="AK41" s="21"/>
      <c r="AL41" s="21"/>
      <c r="AM41" s="21"/>
      <c r="AN41" s="203"/>
      <c r="AO41" s="203"/>
      <c r="AP41" s="203"/>
      <c r="AQ41" s="203"/>
      <c r="AR41" s="203"/>
      <c r="AS41" s="29"/>
      <c r="AT41" s="29"/>
      <c r="AU41" s="21"/>
      <c r="AV41" s="21"/>
      <c r="AW41" s="21"/>
      <c r="AX41" s="21"/>
      <c r="AY41" s="208"/>
      <c r="AZ41" s="21"/>
      <c r="BA41" s="21"/>
      <c r="BB41" s="21"/>
      <c r="BC41" s="29"/>
      <c r="BD41" s="21"/>
      <c r="BE41" s="29"/>
      <c r="BF41" s="29"/>
    </row>
    <row r="42" spans="2:58" ht="17.100000000000001" customHeight="1" x14ac:dyDescent="0.5">
      <c r="B42" s="179">
        <v>38</v>
      </c>
      <c r="C42" s="163"/>
      <c r="D42" s="180"/>
      <c r="E42" s="8"/>
      <c r="F42" s="8"/>
      <c r="G42" s="8"/>
      <c r="H42" s="8"/>
      <c r="I42" s="8"/>
      <c r="J42" s="8"/>
      <c r="K42" s="210"/>
      <c r="L42" s="180"/>
      <c r="M42" s="8"/>
      <c r="N42" s="181"/>
      <c r="O42" s="182"/>
      <c r="P42" s="180"/>
      <c r="Q42" s="8"/>
      <c r="R42" s="210"/>
      <c r="S42" s="211"/>
      <c r="T42" s="183"/>
      <c r="U42" s="184"/>
      <c r="V42" s="184"/>
      <c r="W42" s="185"/>
      <c r="X42" s="186"/>
      <c r="Y42" s="75"/>
      <c r="Z42" s="187"/>
      <c r="AA42" s="188"/>
      <c r="AB42" s="188"/>
      <c r="AC42" s="189"/>
      <c r="AD42" s="190"/>
      <c r="AE42" s="191"/>
      <c r="AF42" s="191"/>
      <c r="AG42" s="192"/>
      <c r="AH42" s="29"/>
      <c r="AI42" s="193"/>
      <c r="AJ42" s="75"/>
      <c r="AK42" s="21"/>
      <c r="AL42" s="21"/>
      <c r="AM42" s="21"/>
      <c r="AN42" s="203"/>
      <c r="AO42" s="203"/>
      <c r="AP42" s="203"/>
      <c r="AQ42" s="203"/>
      <c r="AR42" s="203"/>
      <c r="AS42" s="29"/>
      <c r="AT42" s="29"/>
      <c r="AU42" s="21"/>
      <c r="AV42" s="21"/>
      <c r="AW42" s="21"/>
      <c r="AX42" s="21"/>
      <c r="AY42" s="208"/>
      <c r="AZ42" s="21"/>
      <c r="BA42" s="21"/>
      <c r="BB42" s="21"/>
      <c r="BC42" s="29"/>
      <c r="BD42" s="21"/>
      <c r="BE42" s="29"/>
      <c r="BF42" s="29"/>
    </row>
    <row r="43" spans="2:58" ht="17.100000000000001" customHeight="1" x14ac:dyDescent="0.5">
      <c r="B43" s="162">
        <v>39</v>
      </c>
      <c r="C43" s="163"/>
      <c r="D43" s="180"/>
      <c r="E43" s="8"/>
      <c r="F43" s="8"/>
      <c r="G43" s="8"/>
      <c r="H43" s="8"/>
      <c r="I43" s="8"/>
      <c r="J43" s="8"/>
      <c r="K43" s="210"/>
      <c r="L43" s="180"/>
      <c r="M43" s="8"/>
      <c r="N43" s="181"/>
      <c r="O43" s="182"/>
      <c r="P43" s="180"/>
      <c r="Q43" s="8"/>
      <c r="R43" s="210"/>
      <c r="S43" s="211"/>
      <c r="T43" s="183"/>
      <c r="U43" s="184"/>
      <c r="V43" s="184"/>
      <c r="W43" s="185"/>
      <c r="X43" s="186"/>
      <c r="Y43" s="75"/>
      <c r="Z43" s="187"/>
      <c r="AA43" s="188"/>
      <c r="AB43" s="188"/>
      <c r="AC43" s="189"/>
      <c r="AD43" s="190"/>
      <c r="AE43" s="191"/>
      <c r="AF43" s="191"/>
      <c r="AG43" s="192"/>
      <c r="AH43" s="29"/>
      <c r="AI43" s="193"/>
      <c r="AJ43" s="75"/>
      <c r="AK43" s="21"/>
      <c r="AL43" s="21"/>
      <c r="AM43" s="21"/>
      <c r="AN43" s="203"/>
      <c r="AO43" s="203"/>
      <c r="AP43" s="203"/>
      <c r="AQ43" s="203"/>
      <c r="AR43" s="203"/>
      <c r="AS43" s="29"/>
      <c r="AT43" s="29"/>
      <c r="AU43" s="21"/>
      <c r="AV43" s="21"/>
      <c r="AW43" s="21"/>
      <c r="AX43" s="21"/>
      <c r="AY43" s="208"/>
      <c r="AZ43" s="21"/>
      <c r="BA43" s="21"/>
      <c r="BB43" s="21"/>
      <c r="BC43" s="29"/>
      <c r="BD43" s="21"/>
      <c r="BE43" s="29"/>
      <c r="BF43" s="29"/>
    </row>
    <row r="44" spans="2:58" ht="17.100000000000001" customHeight="1" x14ac:dyDescent="0.5">
      <c r="B44" s="179">
        <v>40</v>
      </c>
      <c r="C44" s="406"/>
      <c r="D44" s="180"/>
      <c r="E44" s="8"/>
      <c r="F44" s="8"/>
      <c r="G44" s="8"/>
      <c r="H44" s="8"/>
      <c r="I44" s="8"/>
      <c r="J44" s="8"/>
      <c r="K44" s="210"/>
      <c r="L44" s="180"/>
      <c r="M44" s="8"/>
      <c r="N44" s="181"/>
      <c r="O44" s="182"/>
      <c r="P44" s="212"/>
      <c r="Q44" s="213"/>
      <c r="R44" s="214"/>
      <c r="S44" s="211"/>
      <c r="T44" s="183"/>
      <c r="U44" s="184"/>
      <c r="V44" s="184"/>
      <c r="W44" s="185"/>
      <c r="X44" s="215"/>
      <c r="Y44" s="75"/>
      <c r="Z44" s="187"/>
      <c r="AA44" s="188"/>
      <c r="AB44" s="188"/>
      <c r="AC44" s="189"/>
      <c r="AD44" s="190"/>
      <c r="AE44" s="191"/>
      <c r="AF44" s="191"/>
      <c r="AG44" s="192"/>
      <c r="AH44" s="29"/>
      <c r="AI44" s="193"/>
      <c r="AJ44" s="75"/>
      <c r="AK44" s="21"/>
      <c r="AL44" s="21"/>
      <c r="AM44" s="21"/>
      <c r="AN44" s="203"/>
      <c r="AO44" s="203"/>
      <c r="AP44" s="203"/>
      <c r="AQ44" s="203"/>
      <c r="AR44" s="203"/>
      <c r="AS44" s="29"/>
      <c r="AT44" s="29"/>
      <c r="AU44" s="21"/>
      <c r="AV44" s="21"/>
      <c r="AW44" s="21"/>
      <c r="AX44" s="21"/>
      <c r="AY44" s="208"/>
      <c r="AZ44" s="21"/>
      <c r="BA44" s="21"/>
      <c r="BB44" s="21"/>
      <c r="BC44" s="29"/>
      <c r="BD44" s="21"/>
      <c r="BE44" s="29"/>
      <c r="BF44" s="29"/>
    </row>
    <row r="45" spans="2:58" s="29" customFormat="1" ht="16.5" customHeight="1" thickBot="1" x14ac:dyDescent="0.55000000000000004">
      <c r="B45" s="407">
        <v>41</v>
      </c>
      <c r="C45" s="408"/>
      <c r="D45" s="217"/>
      <c r="E45" s="218"/>
      <c r="F45" s="218"/>
      <c r="G45" s="218"/>
      <c r="H45" s="218"/>
      <c r="I45" s="218"/>
      <c r="J45" s="218"/>
      <c r="K45" s="219"/>
      <c r="L45" s="217"/>
      <c r="M45" s="218"/>
      <c r="N45" s="220"/>
      <c r="O45" s="221"/>
      <c r="P45" s="217"/>
      <c r="Q45" s="218"/>
      <c r="R45" s="256"/>
      <c r="S45" s="222"/>
      <c r="T45" s="259"/>
      <c r="U45" s="254"/>
      <c r="V45" s="254"/>
      <c r="W45" s="256"/>
      <c r="X45" s="223"/>
      <c r="Y45" s="75"/>
      <c r="Z45" s="187"/>
      <c r="AA45" s="188"/>
      <c r="AB45" s="188"/>
      <c r="AC45" s="189"/>
      <c r="AD45" s="190"/>
      <c r="AE45" s="191"/>
      <c r="AF45" s="191"/>
      <c r="AG45" s="192"/>
      <c r="AH45" s="75"/>
      <c r="AI45" s="193"/>
      <c r="AJ45" s="75"/>
      <c r="AK45" s="21"/>
      <c r="AL45" s="21"/>
      <c r="AM45" s="21"/>
      <c r="AN45" s="203"/>
      <c r="AO45" s="203"/>
      <c r="AP45" s="207"/>
      <c r="AQ45" s="203"/>
      <c r="AR45" s="203"/>
      <c r="AU45" s="21"/>
      <c r="AV45" s="21"/>
      <c r="AW45" s="21"/>
      <c r="AX45" s="21"/>
      <c r="AY45" s="208"/>
      <c r="AZ45" s="21"/>
      <c r="BA45" s="21"/>
      <c r="BB45" s="21"/>
      <c r="BD45" s="21"/>
    </row>
    <row r="46" spans="2:58" s="29" customFormat="1" ht="5.25" customHeight="1" x14ac:dyDescent="0.5">
      <c r="B46" s="224"/>
      <c r="C46" s="225"/>
      <c r="D46" s="230"/>
      <c r="E46" s="230"/>
      <c r="F46" s="230"/>
      <c r="G46" s="230"/>
      <c r="H46" s="230"/>
      <c r="I46" s="230"/>
      <c r="J46" s="230"/>
      <c r="K46" s="230"/>
      <c r="L46" s="203"/>
      <c r="M46" s="203"/>
      <c r="N46" s="21"/>
      <c r="O46" s="21"/>
      <c r="P46" s="21"/>
      <c r="Q46" s="21"/>
      <c r="R46" s="203"/>
      <c r="S46" s="203"/>
      <c r="T46" s="21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21"/>
      <c r="AL46" s="21"/>
      <c r="AM46" s="21"/>
      <c r="AN46" s="203"/>
      <c r="AO46" s="203"/>
      <c r="AP46" s="207"/>
      <c r="AQ46" s="203"/>
      <c r="AR46" s="203"/>
      <c r="AU46" s="21"/>
      <c r="AV46" s="21"/>
      <c r="AW46" s="21"/>
      <c r="AX46" s="21"/>
      <c r="AY46" s="208"/>
      <c r="AZ46" s="21"/>
      <c r="BA46" s="21"/>
      <c r="BB46" s="21"/>
      <c r="BD46" s="21"/>
    </row>
    <row r="47" spans="2:58" s="29" customFormat="1" ht="5.25" customHeight="1" x14ac:dyDescent="0.5">
      <c r="B47" s="224"/>
      <c r="C47" s="225"/>
      <c r="D47" s="230"/>
      <c r="E47" s="230"/>
      <c r="F47" s="230"/>
      <c r="G47" s="230"/>
      <c r="H47" s="230"/>
      <c r="I47" s="230"/>
      <c r="J47" s="230"/>
      <c r="K47" s="230"/>
      <c r="L47" s="203"/>
      <c r="M47" s="203"/>
      <c r="N47" s="21"/>
      <c r="O47" s="21"/>
      <c r="P47" s="21"/>
      <c r="Q47" s="21"/>
      <c r="R47" s="203"/>
      <c r="S47" s="203"/>
      <c r="T47" s="21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21"/>
      <c r="AL47" s="21"/>
      <c r="AM47" s="21"/>
      <c r="AN47" s="203"/>
      <c r="AO47" s="203"/>
      <c r="AP47" s="207"/>
      <c r="AQ47" s="203"/>
      <c r="AR47" s="203"/>
      <c r="AU47" s="21"/>
      <c r="AV47" s="21"/>
      <c r="AW47" s="21"/>
      <c r="AX47" s="21"/>
      <c r="AY47" s="208"/>
      <c r="AZ47" s="21"/>
      <c r="BA47" s="21"/>
      <c r="BB47" s="21"/>
      <c r="BD47" s="21"/>
    </row>
    <row r="48" spans="2:58" s="29" customFormat="1" ht="5.25" customHeight="1" x14ac:dyDescent="0.5">
      <c r="B48" s="224"/>
      <c r="C48" s="225"/>
      <c r="D48" s="230"/>
      <c r="E48" s="230"/>
      <c r="F48" s="230"/>
      <c r="G48" s="230"/>
      <c r="H48" s="230"/>
      <c r="I48" s="230"/>
      <c r="J48" s="230"/>
      <c r="K48" s="230"/>
      <c r="L48" s="203"/>
      <c r="M48" s="203"/>
      <c r="N48" s="21"/>
      <c r="O48" s="21"/>
      <c r="P48" s="21"/>
      <c r="Q48" s="21"/>
      <c r="R48" s="203"/>
      <c r="S48" s="203"/>
      <c r="T48" s="21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21"/>
      <c r="AL48" s="21"/>
      <c r="AM48" s="21"/>
      <c r="AN48" s="203"/>
      <c r="AO48" s="203"/>
      <c r="AP48" s="207"/>
      <c r="AQ48" s="203"/>
      <c r="AR48" s="203"/>
      <c r="AU48" s="21"/>
      <c r="AV48" s="21"/>
      <c r="AW48" s="21"/>
      <c r="AX48" s="21"/>
      <c r="AY48" s="208"/>
      <c r="AZ48" s="21"/>
      <c r="BA48" s="21"/>
      <c r="BB48" s="21"/>
      <c r="BD48" s="21"/>
    </row>
    <row r="49" spans="2:56" s="29" customFormat="1" ht="5.25" customHeight="1" x14ac:dyDescent="0.5">
      <c r="B49" s="224"/>
      <c r="C49" s="225"/>
      <c r="D49" s="230"/>
      <c r="E49" s="230"/>
      <c r="F49" s="230"/>
      <c r="G49" s="230"/>
      <c r="H49" s="230"/>
      <c r="I49" s="230"/>
      <c r="J49" s="230"/>
      <c r="K49" s="230"/>
      <c r="L49" s="203"/>
      <c r="M49" s="203"/>
      <c r="N49" s="21"/>
      <c r="O49" s="21"/>
      <c r="P49" s="21"/>
      <c r="Q49" s="21"/>
      <c r="R49" s="203"/>
      <c r="S49" s="203"/>
      <c r="T49" s="21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21"/>
      <c r="AL49" s="21"/>
      <c r="AM49" s="21"/>
      <c r="AN49" s="203"/>
      <c r="AO49" s="203"/>
      <c r="AP49" s="207"/>
      <c r="AQ49" s="203"/>
      <c r="AR49" s="203"/>
      <c r="AU49" s="21"/>
      <c r="AV49" s="21"/>
      <c r="AW49" s="21"/>
      <c r="AX49" s="21"/>
      <c r="AY49" s="208"/>
      <c r="AZ49" s="21"/>
      <c r="BA49" s="21"/>
      <c r="BB49" s="21"/>
      <c r="BD49" s="21"/>
    </row>
    <row r="50" spans="2:56" s="29" customFormat="1" ht="5.25" customHeight="1" x14ac:dyDescent="0.5">
      <c r="B50" s="224"/>
      <c r="C50" s="225"/>
      <c r="D50" s="230"/>
      <c r="E50" s="230"/>
      <c r="F50" s="230"/>
      <c r="G50" s="230"/>
      <c r="H50" s="230"/>
      <c r="I50" s="230"/>
      <c r="J50" s="230"/>
      <c r="K50" s="230"/>
      <c r="L50" s="203"/>
      <c r="M50" s="203"/>
      <c r="N50" s="21"/>
      <c r="O50" s="21"/>
      <c r="P50" s="21"/>
      <c r="Q50" s="21"/>
      <c r="R50" s="203"/>
      <c r="S50" s="203"/>
      <c r="T50" s="21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21"/>
      <c r="AL50" s="21"/>
      <c r="AM50" s="21"/>
      <c r="AN50" s="203"/>
      <c r="AO50" s="203"/>
      <c r="AP50" s="207"/>
      <c r="AQ50" s="203"/>
      <c r="AR50" s="203"/>
      <c r="AU50" s="21"/>
      <c r="AV50" s="21"/>
      <c r="AW50" s="21"/>
      <c r="AX50" s="21"/>
      <c r="AY50" s="208"/>
      <c r="AZ50" s="21"/>
      <c r="BA50" s="21"/>
      <c r="BB50" s="21"/>
      <c r="BD50" s="21"/>
    </row>
    <row r="51" spans="2:56" ht="30" customHeight="1" x14ac:dyDescent="0.55000000000000004">
      <c r="C51" s="1"/>
      <c r="D51" s="1"/>
      <c r="F51" s="1"/>
      <c r="G51" s="226" t="s">
        <v>29</v>
      </c>
      <c r="H51" s="227"/>
      <c r="I51" s="184">
        <v>0</v>
      </c>
      <c r="J51" s="226" t="s">
        <v>27</v>
      </c>
      <c r="K51" s="226"/>
      <c r="L51" s="184">
        <f>COUNTIF($AG$5:$AG$45,"0")</f>
        <v>4</v>
      </c>
      <c r="M51" s="184" t="s">
        <v>28</v>
      </c>
      <c r="N51" s="226" t="s">
        <v>29</v>
      </c>
      <c r="O51" s="226"/>
      <c r="P51" s="184">
        <v>0</v>
      </c>
      <c r="Q51" s="226" t="s">
        <v>27</v>
      </c>
      <c r="R51" s="226"/>
      <c r="S51" s="184">
        <f>COUNTIF($AI$5:$AI$45,"0")</f>
        <v>14</v>
      </c>
      <c r="T51" s="184" t="s">
        <v>28</v>
      </c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21"/>
      <c r="AL51" s="21"/>
      <c r="AM51" s="21"/>
      <c r="AN51" s="203"/>
      <c r="AO51" s="203"/>
      <c r="AP51" s="203"/>
      <c r="AQ51" s="203"/>
      <c r="AR51" s="203"/>
      <c r="AS51" s="29"/>
      <c r="AT51" s="29"/>
      <c r="AU51" s="21"/>
      <c r="AV51" s="21"/>
      <c r="AW51" s="21"/>
      <c r="AX51" s="21"/>
      <c r="AY51" s="208"/>
      <c r="AZ51" s="21"/>
      <c r="BA51" s="21"/>
      <c r="BB51" s="21"/>
      <c r="BC51" s="29"/>
      <c r="BD51" s="21"/>
    </row>
    <row r="52" spans="2:56" ht="30" customHeight="1" x14ac:dyDescent="0.55000000000000004">
      <c r="C52" s="1"/>
      <c r="D52" s="1"/>
      <c r="F52" s="1"/>
      <c r="G52" s="226" t="s">
        <v>29</v>
      </c>
      <c r="H52" s="227"/>
      <c r="I52" s="184">
        <v>1</v>
      </c>
      <c r="J52" s="226" t="s">
        <v>27</v>
      </c>
      <c r="K52" s="226"/>
      <c r="L52" s="184">
        <f>COUNTIF($AF$5:$AF$45,"1")</f>
        <v>5</v>
      </c>
      <c r="M52" s="184" t="s">
        <v>28</v>
      </c>
      <c r="N52" s="226" t="s">
        <v>29</v>
      </c>
      <c r="O52" s="226"/>
      <c r="P52" s="184">
        <v>1</v>
      </c>
      <c r="Q52" s="226" t="s">
        <v>27</v>
      </c>
      <c r="R52" s="226"/>
      <c r="S52" s="184">
        <f>COUNTIF($AI$5:$AI$45,"1")</f>
        <v>2</v>
      </c>
      <c r="T52" s="184" t="s">
        <v>28</v>
      </c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21"/>
      <c r="AL52" s="21"/>
      <c r="AM52" s="21"/>
      <c r="AN52" s="203"/>
      <c r="AO52" s="203"/>
      <c r="AP52" s="203"/>
      <c r="AQ52" s="203"/>
      <c r="AR52" s="203"/>
      <c r="AS52" s="29"/>
      <c r="AT52" s="29"/>
      <c r="AU52" s="21"/>
      <c r="AV52" s="21"/>
      <c r="AW52" s="21"/>
      <c r="AX52" s="21"/>
      <c r="AY52" s="208"/>
      <c r="AZ52" s="21"/>
      <c r="BA52" s="21"/>
      <c r="BB52" s="21"/>
      <c r="BC52" s="29"/>
      <c r="BD52" s="21"/>
    </row>
    <row r="53" spans="2:56" ht="30" customHeight="1" x14ac:dyDescent="0.55000000000000004">
      <c r="C53" s="1"/>
      <c r="D53" s="1"/>
      <c r="F53" s="1"/>
      <c r="G53" s="226" t="s">
        <v>29</v>
      </c>
      <c r="H53" s="227"/>
      <c r="I53" s="184">
        <v>2</v>
      </c>
      <c r="J53" s="226" t="s">
        <v>27</v>
      </c>
      <c r="K53" s="226"/>
      <c r="L53" s="184">
        <f>COUNTIF($AE$5:$AE$45,"2")</f>
        <v>8</v>
      </c>
      <c r="M53" s="184" t="s">
        <v>28</v>
      </c>
      <c r="N53" s="226" t="s">
        <v>29</v>
      </c>
      <c r="O53" s="226"/>
      <c r="P53" s="184">
        <v>2</v>
      </c>
      <c r="Q53" s="226" t="s">
        <v>27</v>
      </c>
      <c r="R53" s="226"/>
      <c r="S53" s="184">
        <f>COUNTIF($AI$5:$AI$45,"2")</f>
        <v>3</v>
      </c>
      <c r="T53" s="184" t="s">
        <v>28</v>
      </c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21"/>
      <c r="AL53" s="21"/>
      <c r="AM53" s="21"/>
      <c r="AN53" s="203"/>
      <c r="AO53" s="203"/>
      <c r="AP53" s="203"/>
      <c r="AQ53" s="203"/>
      <c r="AR53" s="203"/>
      <c r="AS53" s="29"/>
      <c r="AT53" s="29"/>
      <c r="AU53" s="21"/>
      <c r="AV53" s="21"/>
      <c r="AW53" s="21"/>
      <c r="AX53" s="21"/>
      <c r="AY53" s="208"/>
      <c r="AZ53" s="21"/>
      <c r="BA53" s="21"/>
      <c r="BB53" s="21"/>
      <c r="BC53" s="29"/>
      <c r="BD53" s="21"/>
    </row>
    <row r="54" spans="2:56" ht="30" customHeight="1" x14ac:dyDescent="0.55000000000000004">
      <c r="C54" s="1"/>
      <c r="D54" s="1"/>
      <c r="F54" s="1"/>
      <c r="G54" s="226" t="s">
        <v>29</v>
      </c>
      <c r="H54" s="227"/>
      <c r="I54" s="184">
        <v>3</v>
      </c>
      <c r="J54" s="226" t="s">
        <v>27</v>
      </c>
      <c r="K54" s="226"/>
      <c r="L54" s="184">
        <f>COUNTIF($AD$5:$AD$45,"3")</f>
        <v>4</v>
      </c>
      <c r="M54" s="184" t="s">
        <v>28</v>
      </c>
      <c r="N54" s="226" t="s">
        <v>29</v>
      </c>
      <c r="O54" s="226"/>
      <c r="P54" s="184">
        <v>3</v>
      </c>
      <c r="Q54" s="226" t="s">
        <v>27</v>
      </c>
      <c r="R54" s="226"/>
      <c r="S54" s="184">
        <f>COUNTIF($AI$5:$AI$45,"3")</f>
        <v>2</v>
      </c>
      <c r="T54" s="184" t="s">
        <v>28</v>
      </c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21"/>
      <c r="AL54" s="21"/>
      <c r="AM54" s="21"/>
      <c r="AN54" s="203"/>
      <c r="AO54" s="203"/>
      <c r="AP54" s="203"/>
      <c r="AQ54" s="203"/>
      <c r="AR54" s="203"/>
      <c r="AS54" s="29"/>
      <c r="AT54" s="29"/>
      <c r="AU54" s="21"/>
      <c r="AV54" s="21"/>
      <c r="AW54" s="21"/>
      <c r="AX54" s="21"/>
      <c r="AY54" s="208"/>
      <c r="AZ54" s="21"/>
      <c r="BA54" s="21"/>
      <c r="BB54" s="21"/>
      <c r="BC54" s="29"/>
      <c r="BD54" s="21"/>
    </row>
    <row r="55" spans="2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>
        <f>SUM(L51:L54)</f>
        <v>21</v>
      </c>
      <c r="M55" s="1"/>
      <c r="N55" s="1"/>
      <c r="O55" s="1"/>
      <c r="P55" s="1"/>
      <c r="Q55" s="1"/>
      <c r="R55" s="1"/>
      <c r="S55" s="1">
        <f>SUM(S51:S54)</f>
        <v>21</v>
      </c>
      <c r="T55" s="1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21"/>
      <c r="AL55" s="21"/>
      <c r="AM55" s="21"/>
      <c r="AN55" s="203"/>
      <c r="AO55" s="203"/>
      <c r="AP55" s="207"/>
      <c r="AQ55" s="203"/>
      <c r="AR55" s="203"/>
      <c r="AS55" s="29"/>
      <c r="AT55" s="29"/>
      <c r="AU55" s="21"/>
      <c r="AV55" s="21"/>
      <c r="AW55" s="21"/>
      <c r="AX55" s="21"/>
      <c r="AY55" s="208"/>
      <c r="AZ55" s="21"/>
      <c r="BA55" s="21"/>
      <c r="BB55" s="21"/>
      <c r="BC55" s="29"/>
      <c r="BD55" s="21"/>
    </row>
    <row r="56" spans="2:56" ht="17.100000000000001" customHeight="1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21"/>
      <c r="AL56" s="21"/>
      <c r="AM56" s="21"/>
      <c r="AN56" s="203"/>
      <c r="AO56" s="203"/>
      <c r="AP56" s="203"/>
      <c r="AQ56" s="203"/>
      <c r="AR56" s="203"/>
      <c r="AS56" s="29"/>
      <c r="AT56" s="29"/>
      <c r="AU56" s="21"/>
      <c r="AV56" s="21"/>
      <c r="AW56" s="21"/>
      <c r="AX56" s="21"/>
      <c r="AY56" s="208"/>
      <c r="AZ56" s="21"/>
      <c r="BA56" s="21"/>
      <c r="BB56" s="21"/>
      <c r="BC56" s="29"/>
      <c r="BD56" s="21"/>
    </row>
    <row r="57" spans="2:56" ht="17.100000000000001" customHeight="1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21"/>
      <c r="AL57" s="21"/>
      <c r="AM57" s="203"/>
      <c r="AN57" s="203"/>
      <c r="AO57" s="203"/>
      <c r="AP57" s="203"/>
      <c r="AQ57" s="203"/>
      <c r="AR57" s="203"/>
      <c r="AS57" s="29"/>
      <c r="AT57" s="29"/>
      <c r="AU57" s="21"/>
      <c r="AV57" s="21"/>
      <c r="AW57" s="21"/>
      <c r="AX57" s="21"/>
      <c r="AY57" s="208"/>
      <c r="AZ57" s="21"/>
      <c r="BA57" s="21"/>
      <c r="BB57" s="21"/>
      <c r="BC57" s="29"/>
      <c r="BD57" s="21"/>
    </row>
    <row r="58" spans="2:56" ht="17.100000000000001" customHeight="1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2:56" ht="17.100000000000001" customHeight="1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2:56" ht="17.100000000000001" customHeight="1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2:56" ht="17.100000000000001" customHeight="1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2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2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2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</row>
    <row r="65" spans="3:36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</row>
    <row r="66" spans="3:36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</row>
    <row r="67" spans="3:36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</row>
    <row r="68" spans="3:36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</row>
    <row r="69" spans="3:36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36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36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36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36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36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36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36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36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36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36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36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24" x14ac:dyDescent="0.55000000000000004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24" x14ac:dyDescent="0.55000000000000004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24" x14ac:dyDescent="0.55000000000000004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24" x14ac:dyDescent="0.55000000000000004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24" x14ac:dyDescent="0.55000000000000004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24" x14ac:dyDescent="0.55000000000000004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45" max="34" man="1"/>
  </rowBreaks>
  <colBreaks count="1" manualBreakCount="1">
    <brk id="24" max="5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S91"/>
  <sheetViews>
    <sheetView showGridLines="0" tabSelected="1" view="pageLayout" topLeftCell="A7" zoomScaleNormal="93" zoomScaleSheetLayoutView="100" workbookViewId="0">
      <selection activeCell="U6" sqref="U6"/>
    </sheetView>
  </sheetViews>
  <sheetFormatPr defaultColWidth="9.140625" defaultRowHeight="21.75" x14ac:dyDescent="0.5"/>
  <cols>
    <col min="1" max="1" width="5.7109375" style="24" customWidth="1"/>
    <col min="2" max="3" width="10.28515625" style="24" customWidth="1"/>
    <col min="4" max="8" width="5.7109375" style="24" customWidth="1"/>
    <col min="9" max="9" width="5.7109375" style="25" customWidth="1"/>
    <col min="10" max="15" width="5.7109375" style="24" customWidth="1"/>
    <col min="16" max="19" width="5.28515625" style="24" customWidth="1"/>
    <col min="20" max="16384" width="9.140625" style="24"/>
  </cols>
  <sheetData>
    <row r="1" spans="2:18" ht="24.95" customHeight="1" x14ac:dyDescent="0.55000000000000004">
      <c r="C1" s="24" t="s">
        <v>14</v>
      </c>
      <c r="I1" s="24"/>
      <c r="J1" s="25"/>
      <c r="Q1" s="26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2:18" ht="26.45" customHeight="1" x14ac:dyDescent="0.65">
      <c r="B5" s="474" t="s">
        <v>80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</row>
    <row r="6" spans="2:18" ht="26.45" customHeight="1" x14ac:dyDescent="0.65">
      <c r="B6" s="28" t="s">
        <v>95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2:18" ht="26.45" customHeight="1" x14ac:dyDescent="0.65">
      <c r="B7" s="475" t="s">
        <v>96</v>
      </c>
      <c r="C7" s="475"/>
      <c r="D7" s="475"/>
      <c r="E7" s="475"/>
      <c r="F7" s="475"/>
      <c r="G7" s="29"/>
      <c r="H7" s="29"/>
      <c r="I7" s="30"/>
      <c r="J7" s="476" t="s">
        <v>36</v>
      </c>
      <c r="K7" s="476"/>
      <c r="L7" s="429" t="s">
        <v>35</v>
      </c>
      <c r="M7" s="429"/>
      <c r="N7" s="429"/>
      <c r="O7" s="429"/>
      <c r="P7" s="31"/>
      <c r="Q7" s="31"/>
      <c r="R7" s="29"/>
    </row>
    <row r="8" spans="2:18" ht="26.45" customHeight="1" x14ac:dyDescent="0.65">
      <c r="B8" s="31" t="s">
        <v>155</v>
      </c>
      <c r="C8" s="31"/>
      <c r="D8" s="31"/>
      <c r="E8" s="31"/>
      <c r="F8" s="31"/>
      <c r="G8" s="31"/>
      <c r="H8" s="31"/>
      <c r="I8" s="32"/>
      <c r="J8" s="31"/>
      <c r="K8" s="31"/>
      <c r="L8" s="31"/>
      <c r="M8" s="31"/>
      <c r="N8" s="31"/>
      <c r="O8" s="31"/>
      <c r="P8" s="29"/>
      <c r="Q8" s="29"/>
      <c r="R8" s="29"/>
    </row>
    <row r="9" spans="2:18" ht="26.45" customHeight="1" x14ac:dyDescent="0.65">
      <c r="B9" s="31" t="s">
        <v>46</v>
      </c>
      <c r="C9" s="31"/>
      <c r="D9" s="31"/>
      <c r="E9" s="31"/>
      <c r="F9" s="31"/>
      <c r="G9" s="31"/>
      <c r="H9" s="31"/>
      <c r="I9" s="32"/>
      <c r="J9" s="31"/>
      <c r="K9" s="31"/>
      <c r="L9" s="31"/>
      <c r="M9" s="31"/>
      <c r="N9" s="31"/>
      <c r="O9" s="31"/>
      <c r="P9" s="29"/>
      <c r="Q9" s="29"/>
      <c r="R9" s="29"/>
    </row>
    <row r="10" spans="2:18" ht="26.45" customHeight="1" x14ac:dyDescent="0.65">
      <c r="B10" s="429" t="s">
        <v>50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</row>
    <row r="11" spans="2:18" ht="26.45" customHeight="1" x14ac:dyDescent="0.65">
      <c r="B11" s="31" t="s">
        <v>48</v>
      </c>
      <c r="C11" s="31"/>
      <c r="D11" s="31"/>
      <c r="E11" s="31"/>
      <c r="F11" s="31"/>
      <c r="G11" s="31"/>
      <c r="H11" s="31"/>
      <c r="I11" s="32"/>
      <c r="J11" s="31"/>
      <c r="K11" s="31"/>
      <c r="L11" s="31"/>
      <c r="M11" s="31"/>
      <c r="N11" s="31"/>
      <c r="O11" s="29"/>
      <c r="P11" s="29"/>
      <c r="Q11" s="29"/>
      <c r="R11" s="29"/>
    </row>
    <row r="12" spans="2:18" ht="26.45" customHeight="1" x14ac:dyDescent="0.65">
      <c r="B12" s="429" t="s">
        <v>47</v>
      </c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</row>
    <row r="13" spans="2:18" ht="26.45" customHeight="1" x14ac:dyDescent="0.65">
      <c r="B13" s="429" t="s">
        <v>62</v>
      </c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</row>
    <row r="14" spans="2:18" ht="26.45" customHeight="1" thickBot="1" x14ac:dyDescent="0.7">
      <c r="B14" s="33" t="s">
        <v>15</v>
      </c>
      <c r="C14" s="34"/>
      <c r="D14" s="34"/>
      <c r="E14" s="34"/>
      <c r="F14" s="34"/>
      <c r="G14" s="34"/>
      <c r="H14" s="34"/>
      <c r="I14" s="35"/>
      <c r="J14" s="34"/>
      <c r="K14" s="34"/>
      <c r="L14" s="34"/>
      <c r="M14" s="34"/>
      <c r="N14" s="34"/>
      <c r="O14" s="34"/>
      <c r="P14" s="34"/>
      <c r="Q14" s="34"/>
      <c r="R14" s="36"/>
    </row>
    <row r="15" spans="2:18" ht="26.45" customHeight="1" thickBot="1" x14ac:dyDescent="0.7">
      <c r="B15" s="461" t="s">
        <v>16</v>
      </c>
      <c r="C15" s="462"/>
      <c r="D15" s="465" t="s">
        <v>41</v>
      </c>
      <c r="E15" s="466"/>
      <c r="F15" s="466"/>
      <c r="G15" s="466"/>
      <c r="H15" s="466"/>
      <c r="I15" s="466"/>
      <c r="J15" s="466"/>
      <c r="K15" s="467"/>
      <c r="L15" s="37" t="s">
        <v>42</v>
      </c>
      <c r="M15" s="37"/>
      <c r="N15" s="37"/>
      <c r="O15" s="38"/>
      <c r="P15" s="450" t="s">
        <v>43</v>
      </c>
      <c r="Q15" s="451"/>
      <c r="R15" s="452"/>
    </row>
    <row r="16" spans="2:18" ht="26.45" customHeight="1" thickBot="1" x14ac:dyDescent="0.7">
      <c r="B16" s="463"/>
      <c r="C16" s="464"/>
      <c r="D16" s="39">
        <v>4</v>
      </c>
      <c r="E16" s="40">
        <v>3.5</v>
      </c>
      <c r="F16" s="40">
        <v>3</v>
      </c>
      <c r="G16" s="40">
        <v>2.5</v>
      </c>
      <c r="H16" s="40">
        <v>2</v>
      </c>
      <c r="I16" s="40">
        <v>1.5</v>
      </c>
      <c r="J16" s="41">
        <v>1</v>
      </c>
      <c r="K16" s="42">
        <v>0</v>
      </c>
      <c r="L16" s="43" t="s">
        <v>17</v>
      </c>
      <c r="M16" s="40" t="s">
        <v>18</v>
      </c>
      <c r="N16" s="40" t="s">
        <v>19</v>
      </c>
      <c r="O16" s="42" t="s">
        <v>20</v>
      </c>
      <c r="P16" s="468"/>
      <c r="Q16" s="468"/>
      <c r="R16" s="469"/>
    </row>
    <row r="17" spans="2:18" ht="26.45" customHeight="1" x14ac:dyDescent="0.65">
      <c r="B17" s="470">
        <f>SUM(D17:O17)</f>
        <v>22</v>
      </c>
      <c r="C17" s="471"/>
      <c r="D17" s="44">
        <f>'รวมคะแนน3-3'!W50</f>
        <v>2</v>
      </c>
      <c r="E17" s="45">
        <f>'รวมคะแนน3-3'!W49</f>
        <v>1</v>
      </c>
      <c r="F17" s="45">
        <f>'รวมคะแนน3-3'!W48</f>
        <v>2</v>
      </c>
      <c r="G17" s="45">
        <f>'รวมคะแนน3-3'!W47</f>
        <v>1</v>
      </c>
      <c r="H17" s="45">
        <f>'รวมคะแนน3-3'!W46</f>
        <v>2</v>
      </c>
      <c r="I17" s="45">
        <f>'รวมคะแนน3-3'!W45</f>
        <v>3</v>
      </c>
      <c r="J17" s="46">
        <f>'รวมคะแนน3-3'!W44</f>
        <v>2</v>
      </c>
      <c r="K17" s="47">
        <f>'รวมคะแนน3-3'!W43</f>
        <v>9</v>
      </c>
      <c r="L17" s="48">
        <f>'รวมคะแนน3-3'!W51</f>
        <v>0</v>
      </c>
      <c r="M17" s="45">
        <f>'รวมคะแนน3-3'!W52</f>
        <v>0</v>
      </c>
      <c r="N17" s="45">
        <f>'รวมคะแนน3-3'!W53</f>
        <v>0</v>
      </c>
      <c r="O17" s="47">
        <f>'รวมคะแนน3-3'!W54</f>
        <v>0</v>
      </c>
      <c r="P17" s="468"/>
      <c r="Q17" s="468"/>
      <c r="R17" s="469"/>
    </row>
    <row r="18" spans="2:18" ht="26.45" customHeight="1" thickBot="1" x14ac:dyDescent="0.7">
      <c r="B18" s="472" t="s">
        <v>58</v>
      </c>
      <c r="C18" s="473"/>
      <c r="D18" s="49">
        <f>(100/$B17)*D17</f>
        <v>9.0909090909090917</v>
      </c>
      <c r="E18" s="50">
        <f t="shared" ref="E18:O18" si="0">(100/$B17)*E17</f>
        <v>4.5454545454545459</v>
      </c>
      <c r="F18" s="50">
        <f t="shared" si="0"/>
        <v>9.0909090909090917</v>
      </c>
      <c r="G18" s="50">
        <f t="shared" si="0"/>
        <v>4.5454545454545459</v>
      </c>
      <c r="H18" s="50">
        <f t="shared" si="0"/>
        <v>9.0909090909090917</v>
      </c>
      <c r="I18" s="50">
        <f t="shared" si="0"/>
        <v>13.636363636363637</v>
      </c>
      <c r="J18" s="50">
        <f t="shared" si="0"/>
        <v>9.0909090909090917</v>
      </c>
      <c r="K18" s="51">
        <f t="shared" si="0"/>
        <v>40.909090909090914</v>
      </c>
      <c r="L18" s="52">
        <f t="shared" si="0"/>
        <v>0</v>
      </c>
      <c r="M18" s="50">
        <f t="shared" si="0"/>
        <v>0</v>
      </c>
      <c r="N18" s="50">
        <f t="shared" si="0"/>
        <v>0</v>
      </c>
      <c r="O18" s="51">
        <f t="shared" si="0"/>
        <v>0</v>
      </c>
      <c r="P18" s="468"/>
      <c r="Q18" s="468"/>
      <c r="R18" s="469"/>
    </row>
    <row r="19" spans="2:18" ht="26.45" customHeight="1" thickBot="1" x14ac:dyDescent="0.7">
      <c r="B19" s="447" t="s">
        <v>21</v>
      </c>
      <c r="C19" s="448"/>
      <c r="D19" s="448"/>
      <c r="E19" s="448"/>
      <c r="F19" s="448"/>
      <c r="G19" s="449"/>
      <c r="H19" s="447" t="s">
        <v>25</v>
      </c>
      <c r="I19" s="448"/>
      <c r="J19" s="448"/>
      <c r="K19" s="448"/>
      <c r="L19" s="448"/>
      <c r="M19" s="448"/>
      <c r="N19" s="448"/>
      <c r="O19" s="449"/>
      <c r="P19" s="450" t="s">
        <v>43</v>
      </c>
      <c r="Q19" s="451"/>
      <c r="R19" s="452"/>
    </row>
    <row r="20" spans="2:18" ht="26.45" customHeight="1" x14ac:dyDescent="0.5">
      <c r="B20" s="53" t="s">
        <v>61</v>
      </c>
      <c r="C20" s="54" t="s">
        <v>22</v>
      </c>
      <c r="D20" s="453" t="s">
        <v>23</v>
      </c>
      <c r="E20" s="454"/>
      <c r="F20" s="453" t="s">
        <v>24</v>
      </c>
      <c r="G20" s="455"/>
      <c r="H20" s="456" t="s">
        <v>61</v>
      </c>
      <c r="I20" s="454"/>
      <c r="J20" s="453" t="s">
        <v>22</v>
      </c>
      <c r="K20" s="454"/>
      <c r="L20" s="453" t="s">
        <v>23</v>
      </c>
      <c r="M20" s="454"/>
      <c r="N20" s="453" t="s">
        <v>24</v>
      </c>
      <c r="O20" s="455"/>
      <c r="P20" s="457"/>
      <c r="Q20" s="457"/>
      <c r="R20" s="458"/>
    </row>
    <row r="21" spans="2:18" ht="26.45" customHeight="1" thickBot="1" x14ac:dyDescent="0.7">
      <c r="B21" s="55">
        <f>'คุณลักษณะ3-3'!L48</f>
        <v>5</v>
      </c>
      <c r="C21" s="56">
        <f>'คุณลักษณะ3-3'!L47</f>
        <v>8</v>
      </c>
      <c r="D21" s="439">
        <f>'คุณลักษณะ3-3'!L46</f>
        <v>5</v>
      </c>
      <c r="E21" s="440"/>
      <c r="F21" s="439">
        <f>'คุณลักษณะ3-3'!L45</f>
        <v>4</v>
      </c>
      <c r="G21" s="441"/>
      <c r="H21" s="442">
        <f>'คุณลักษณะ3-3'!S48</f>
        <v>2</v>
      </c>
      <c r="I21" s="443"/>
      <c r="J21" s="444">
        <f>'คุณลักษณะ3-3'!S47</f>
        <v>4</v>
      </c>
      <c r="K21" s="443"/>
      <c r="L21" s="444">
        <f>'คุณลักษณะ3-3'!S46</f>
        <v>2</v>
      </c>
      <c r="M21" s="443"/>
      <c r="N21" s="444">
        <f>'คุณลักษณะ3-3'!S45</f>
        <v>14</v>
      </c>
      <c r="O21" s="445"/>
      <c r="P21" s="459"/>
      <c r="Q21" s="459"/>
      <c r="R21" s="460"/>
    </row>
    <row r="22" spans="2:18" ht="27.95" customHeight="1" x14ac:dyDescent="0.65">
      <c r="B22" s="57" t="s">
        <v>44</v>
      </c>
      <c r="C22" s="58"/>
      <c r="D22" s="58"/>
      <c r="E22" s="58"/>
      <c r="F22" s="58"/>
      <c r="G22" s="58"/>
      <c r="H22" s="58"/>
      <c r="I22" s="59"/>
      <c r="J22" s="58"/>
      <c r="K22" s="58"/>
      <c r="L22" s="58"/>
      <c r="M22" s="58"/>
      <c r="N22" s="58"/>
      <c r="O22" s="58"/>
      <c r="P22" s="58"/>
      <c r="Q22" s="58"/>
      <c r="R22" s="60"/>
    </row>
    <row r="23" spans="2:18" ht="26.45" customHeight="1" x14ac:dyDescent="0.65">
      <c r="B23" s="61"/>
      <c r="C23" s="29"/>
      <c r="D23" s="429" t="s">
        <v>81</v>
      </c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31"/>
      <c r="R23" s="62"/>
    </row>
    <row r="24" spans="2:18" ht="26.45" customHeight="1" x14ac:dyDescent="0.65">
      <c r="B24" s="61"/>
      <c r="C24" s="29"/>
      <c r="D24" s="429" t="s">
        <v>82</v>
      </c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62"/>
    </row>
    <row r="25" spans="2:18" ht="26.45" customHeight="1" x14ac:dyDescent="0.65">
      <c r="B25" s="61"/>
      <c r="C25" s="29"/>
      <c r="D25" s="429" t="s">
        <v>83</v>
      </c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62"/>
    </row>
    <row r="26" spans="2:18" ht="26.45" customHeight="1" x14ac:dyDescent="0.65">
      <c r="B26" s="61"/>
      <c r="C26" s="29"/>
      <c r="D26" s="429" t="s">
        <v>84</v>
      </c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30"/>
    </row>
    <row r="27" spans="2:18" ht="26.45" customHeight="1" x14ac:dyDescent="0.65">
      <c r="B27" s="63" t="s">
        <v>45</v>
      </c>
      <c r="C27" s="64"/>
      <c r="D27" s="64"/>
      <c r="E27" s="31"/>
      <c r="F27" s="31"/>
      <c r="G27" s="31"/>
      <c r="H27" s="31"/>
      <c r="I27" s="32"/>
      <c r="J27" s="31"/>
      <c r="K27" s="31"/>
      <c r="L27" s="31"/>
      <c r="M27" s="31"/>
      <c r="N27" s="31"/>
      <c r="O27" s="31"/>
      <c r="P27" s="31"/>
      <c r="Q27" s="31"/>
      <c r="R27" s="62"/>
    </row>
    <row r="28" spans="2:18" ht="30" customHeight="1" thickBot="1" x14ac:dyDescent="0.7">
      <c r="B28" s="65"/>
      <c r="C28" s="36"/>
      <c r="D28" s="431" t="s">
        <v>85</v>
      </c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46"/>
    </row>
    <row r="29" spans="2:18" ht="30" customHeight="1" x14ac:dyDescent="0.65">
      <c r="B29" s="436" t="s">
        <v>86</v>
      </c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8"/>
    </row>
    <row r="30" spans="2:18" ht="9.9499999999999993" customHeight="1" x14ac:dyDescent="0.65">
      <c r="B30" s="61"/>
      <c r="C30" s="29"/>
      <c r="D30" s="29"/>
      <c r="E30" s="29"/>
      <c r="F30" s="29"/>
      <c r="G30" s="29"/>
      <c r="H30" s="29"/>
      <c r="I30" s="30"/>
      <c r="J30" s="29"/>
      <c r="K30" s="29"/>
      <c r="L30" s="29"/>
      <c r="M30" s="31"/>
      <c r="N30" s="31"/>
      <c r="O30" s="31"/>
      <c r="P30" s="31"/>
      <c r="Q30" s="31"/>
      <c r="R30" s="62"/>
    </row>
    <row r="31" spans="2:18" ht="30" customHeight="1" x14ac:dyDescent="0.65">
      <c r="B31" s="61"/>
      <c r="C31" s="29"/>
      <c r="D31" s="429" t="s">
        <v>87</v>
      </c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30"/>
    </row>
    <row r="32" spans="2:18" ht="30" customHeight="1" x14ac:dyDescent="0.65">
      <c r="B32" s="66"/>
      <c r="C32" s="29"/>
      <c r="D32" s="29"/>
      <c r="E32" s="67" t="s">
        <v>49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31"/>
      <c r="R32" s="62"/>
    </row>
    <row r="33" spans="1:19" ht="30" customHeight="1" thickBot="1" x14ac:dyDescent="0.55000000000000004">
      <c r="B33" s="68"/>
      <c r="C33" s="36"/>
      <c r="D33" s="431" t="s">
        <v>88</v>
      </c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69"/>
    </row>
    <row r="34" spans="1:19" ht="24.95" customHeight="1" x14ac:dyDescent="0.5"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</row>
    <row r="35" spans="1:19" ht="24.95" customHeight="1" x14ac:dyDescent="0.7"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70"/>
    </row>
    <row r="36" spans="1:19" ht="24.95" customHeight="1" x14ac:dyDescent="0.7"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71"/>
    </row>
    <row r="37" spans="1:19" ht="17.100000000000001" customHeight="1" x14ac:dyDescent="0.7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1:19" ht="17.100000000000001" customHeight="1" x14ac:dyDescent="0.7">
      <c r="A38" s="72"/>
      <c r="B38" s="73"/>
      <c r="C38" s="73"/>
      <c r="D38" s="73"/>
      <c r="E38" s="73"/>
      <c r="F38" s="73"/>
      <c r="G38" s="73"/>
      <c r="H38" s="73"/>
      <c r="I38" s="74"/>
      <c r="J38" s="73"/>
      <c r="K38" s="73"/>
      <c r="L38" s="73"/>
      <c r="M38" s="73"/>
      <c r="N38" s="73"/>
      <c r="O38" s="73"/>
      <c r="P38" s="73"/>
      <c r="Q38" s="73"/>
      <c r="R38" s="73"/>
      <c r="S38" s="72"/>
    </row>
    <row r="39" spans="1:19" ht="17.100000000000001" customHeight="1" x14ac:dyDescent="0.7">
      <c r="A39" s="72"/>
      <c r="B39" s="73"/>
      <c r="C39" s="73"/>
      <c r="D39" s="73"/>
      <c r="E39" s="73"/>
      <c r="F39" s="73"/>
      <c r="G39" s="73"/>
      <c r="H39" s="73"/>
      <c r="I39" s="74"/>
      <c r="J39" s="73"/>
      <c r="K39" s="73"/>
      <c r="L39" s="73"/>
      <c r="M39" s="73"/>
      <c r="N39" s="73"/>
      <c r="O39" s="73"/>
      <c r="P39" s="73"/>
      <c r="Q39" s="73"/>
      <c r="R39" s="73"/>
      <c r="S39" s="72"/>
    </row>
    <row r="40" spans="1:19" ht="17.100000000000001" customHeight="1" x14ac:dyDescent="0.7">
      <c r="A40" s="72"/>
      <c r="B40" s="73"/>
      <c r="C40" s="73"/>
      <c r="D40" s="73"/>
      <c r="E40" s="73"/>
      <c r="F40" s="73"/>
      <c r="G40" s="73"/>
      <c r="H40" s="73"/>
      <c r="I40" s="74"/>
      <c r="J40" s="73"/>
      <c r="K40" s="73"/>
      <c r="L40" s="73"/>
      <c r="M40" s="73"/>
      <c r="N40" s="73"/>
      <c r="O40" s="73"/>
      <c r="P40" s="73"/>
      <c r="Q40" s="73"/>
      <c r="R40" s="73"/>
      <c r="S40" s="72"/>
    </row>
    <row r="41" spans="1:19" ht="17.100000000000001" customHeight="1" x14ac:dyDescent="0.7">
      <c r="A41" s="72"/>
      <c r="B41" s="73"/>
      <c r="C41" s="73"/>
      <c r="D41" s="73"/>
      <c r="E41" s="73"/>
      <c r="F41" s="73"/>
      <c r="G41" s="73"/>
      <c r="H41" s="73"/>
      <c r="I41" s="74"/>
      <c r="J41" s="73"/>
      <c r="K41" s="73"/>
      <c r="L41" s="73"/>
      <c r="M41" s="73"/>
      <c r="N41" s="73"/>
      <c r="O41" s="73"/>
      <c r="P41" s="73"/>
      <c r="Q41" s="73"/>
      <c r="R41" s="73"/>
      <c r="S41" s="72"/>
    </row>
    <row r="42" spans="1:19" ht="17.100000000000001" customHeight="1" x14ac:dyDescent="0.7">
      <c r="A42" s="72"/>
      <c r="B42" s="73"/>
      <c r="C42" s="73"/>
      <c r="D42" s="73"/>
      <c r="E42" s="73"/>
      <c r="F42" s="73"/>
      <c r="G42" s="73"/>
      <c r="H42" s="73"/>
      <c r="I42" s="74"/>
      <c r="J42" s="73"/>
      <c r="K42" s="73"/>
      <c r="L42" s="73"/>
      <c r="M42" s="73"/>
      <c r="N42" s="73"/>
      <c r="O42" s="73"/>
      <c r="P42" s="73"/>
      <c r="Q42" s="73"/>
      <c r="R42" s="73"/>
      <c r="S42" s="72"/>
    </row>
    <row r="43" spans="1:19" ht="17.100000000000001" customHeight="1" x14ac:dyDescent="0.7">
      <c r="A43" s="72"/>
      <c r="B43" s="73"/>
      <c r="C43" s="73"/>
      <c r="D43" s="73"/>
      <c r="E43" s="73"/>
      <c r="F43" s="73"/>
      <c r="G43" s="73"/>
      <c r="H43" s="73"/>
      <c r="I43" s="74"/>
      <c r="J43" s="73"/>
      <c r="K43" s="73"/>
      <c r="L43" s="73"/>
      <c r="M43" s="73"/>
      <c r="N43" s="73"/>
      <c r="O43" s="73"/>
      <c r="P43" s="73"/>
      <c r="Q43" s="73"/>
      <c r="R43" s="73"/>
      <c r="S43" s="72"/>
    </row>
    <row r="44" spans="1:19" s="72" customFormat="1" ht="17.100000000000001" customHeight="1" x14ac:dyDescent="0.7">
      <c r="B44" s="73"/>
      <c r="C44" s="73"/>
      <c r="D44" s="73"/>
      <c r="E44" s="73"/>
      <c r="F44" s="73"/>
      <c r="G44" s="73"/>
      <c r="H44" s="73"/>
      <c r="I44" s="74"/>
      <c r="J44" s="73"/>
      <c r="K44" s="73"/>
      <c r="L44" s="73"/>
      <c r="M44" s="73"/>
      <c r="N44" s="73"/>
      <c r="O44" s="73"/>
      <c r="P44" s="73"/>
      <c r="Q44" s="73"/>
      <c r="R44" s="73"/>
    </row>
    <row r="45" spans="1:19" s="72" customFormat="1" ht="17.100000000000001" customHeight="1" x14ac:dyDescent="0.7">
      <c r="B45" s="73"/>
      <c r="C45" s="73"/>
      <c r="D45" s="73"/>
      <c r="E45" s="73"/>
      <c r="F45" s="73"/>
      <c r="G45" s="73"/>
      <c r="H45" s="73"/>
      <c r="I45" s="74"/>
      <c r="J45" s="73"/>
      <c r="K45" s="73"/>
      <c r="L45" s="73"/>
      <c r="M45" s="73"/>
      <c r="N45" s="73"/>
      <c r="O45" s="73"/>
      <c r="P45" s="73"/>
      <c r="Q45" s="73"/>
      <c r="R45" s="73"/>
    </row>
    <row r="46" spans="1:19" s="72" customFormat="1" ht="17.100000000000001" customHeight="1" x14ac:dyDescent="0.7">
      <c r="B46" s="73"/>
      <c r="C46" s="73"/>
      <c r="D46" s="73"/>
      <c r="E46" s="73"/>
      <c r="F46" s="73"/>
      <c r="G46" s="73"/>
      <c r="H46" s="73"/>
      <c r="I46" s="74"/>
      <c r="J46" s="73"/>
      <c r="K46" s="73"/>
      <c r="L46" s="73"/>
      <c r="M46" s="73"/>
      <c r="N46" s="73"/>
      <c r="O46" s="73"/>
      <c r="P46" s="73"/>
      <c r="Q46" s="73"/>
      <c r="R46" s="73"/>
      <c r="S46" s="24"/>
    </row>
    <row r="47" spans="1:19" s="72" customFormat="1" ht="17.100000000000001" customHeight="1" x14ac:dyDescent="0.7">
      <c r="A47" s="24"/>
      <c r="B47" s="29"/>
      <c r="C47" s="29"/>
      <c r="D47" s="29"/>
      <c r="E47" s="29"/>
      <c r="F47" s="29"/>
      <c r="G47" s="29"/>
      <c r="H47" s="29"/>
      <c r="I47" s="30"/>
      <c r="J47" s="29"/>
      <c r="K47" s="29"/>
      <c r="L47" s="29"/>
      <c r="M47" s="29"/>
      <c r="N47" s="29"/>
      <c r="O47" s="29"/>
      <c r="P47" s="29"/>
      <c r="Q47" s="29"/>
      <c r="R47" s="29"/>
      <c r="S47" s="24"/>
    </row>
    <row r="48" spans="1:19" s="72" customFormat="1" ht="17.100000000000001" customHeight="1" x14ac:dyDescent="0.7">
      <c r="A48" s="24"/>
      <c r="B48" s="29"/>
      <c r="C48" s="29"/>
      <c r="D48" s="29"/>
      <c r="E48" s="29"/>
      <c r="F48" s="29"/>
      <c r="G48" s="29"/>
      <c r="H48" s="29"/>
      <c r="I48" s="30"/>
      <c r="J48" s="29"/>
      <c r="K48" s="29"/>
      <c r="L48" s="29"/>
      <c r="M48" s="29"/>
      <c r="N48" s="29"/>
      <c r="O48" s="29"/>
      <c r="P48" s="29"/>
      <c r="Q48" s="29"/>
      <c r="R48" s="29"/>
      <c r="S48" s="24"/>
    </row>
    <row r="49" spans="1:19" s="72" customFormat="1" ht="17.100000000000001" customHeight="1" x14ac:dyDescent="0.7">
      <c r="A49" s="24"/>
      <c r="B49" s="29"/>
      <c r="C49" s="29"/>
      <c r="D49" s="29"/>
      <c r="E49" s="29"/>
      <c r="F49" s="29"/>
      <c r="G49" s="29"/>
      <c r="H49" s="29"/>
      <c r="I49" s="30"/>
      <c r="J49" s="29"/>
      <c r="K49" s="29"/>
      <c r="L49" s="29"/>
      <c r="M49" s="29"/>
      <c r="N49" s="29"/>
      <c r="O49" s="29"/>
      <c r="P49" s="29"/>
      <c r="Q49" s="29"/>
      <c r="R49" s="29"/>
      <c r="S49" s="24"/>
    </row>
    <row r="50" spans="1:19" s="72" customFormat="1" ht="17.100000000000001" customHeight="1" x14ac:dyDescent="0.7">
      <c r="A50" s="24"/>
      <c r="B50" s="29"/>
      <c r="C50" s="29"/>
      <c r="D50" s="29"/>
      <c r="E50" s="29"/>
      <c r="F50" s="29"/>
      <c r="G50" s="29"/>
      <c r="H50" s="29"/>
      <c r="I50" s="30"/>
      <c r="J50" s="29"/>
      <c r="K50" s="29"/>
      <c r="L50" s="29"/>
      <c r="M50" s="29"/>
      <c r="N50" s="29"/>
      <c r="O50" s="29"/>
      <c r="P50" s="29"/>
      <c r="Q50" s="29"/>
      <c r="R50" s="29"/>
      <c r="S50" s="24"/>
    </row>
    <row r="51" spans="1:19" s="72" customFormat="1" ht="17.100000000000001" customHeight="1" x14ac:dyDescent="0.7">
      <c r="A51" s="24"/>
      <c r="B51" s="29"/>
      <c r="C51" s="29"/>
      <c r="D51" s="29"/>
      <c r="E51" s="29"/>
      <c r="F51" s="29"/>
      <c r="G51" s="29"/>
      <c r="H51" s="29"/>
      <c r="I51" s="30"/>
      <c r="J51" s="29"/>
      <c r="K51" s="29"/>
      <c r="L51" s="29"/>
      <c r="M51" s="29"/>
      <c r="N51" s="29"/>
      <c r="O51" s="29"/>
      <c r="P51" s="29"/>
      <c r="Q51" s="29"/>
      <c r="R51" s="29"/>
      <c r="S51" s="24"/>
    </row>
    <row r="52" spans="1:19" s="72" customFormat="1" ht="17.100000000000001" customHeight="1" x14ac:dyDescent="0.7">
      <c r="A52" s="24"/>
      <c r="B52" s="29"/>
      <c r="C52" s="29"/>
      <c r="D52" s="29"/>
      <c r="E52" s="29"/>
      <c r="F52" s="29"/>
      <c r="G52" s="29"/>
      <c r="H52" s="29"/>
      <c r="I52" s="30"/>
      <c r="J52" s="29"/>
      <c r="K52" s="29"/>
      <c r="L52" s="29"/>
      <c r="M52" s="29"/>
      <c r="N52" s="29"/>
      <c r="O52" s="29"/>
      <c r="P52" s="29"/>
      <c r="Q52" s="29"/>
      <c r="R52" s="29"/>
      <c r="S52" s="24"/>
    </row>
    <row r="53" spans="1:19" s="72" customFormat="1" ht="17.100000000000001" customHeight="1" x14ac:dyDescent="0.7">
      <c r="A53" s="24"/>
      <c r="B53" s="29"/>
      <c r="C53" s="29"/>
      <c r="D53" s="29"/>
      <c r="E53" s="29"/>
      <c r="F53" s="29"/>
      <c r="G53" s="29"/>
      <c r="H53" s="29"/>
      <c r="I53" s="30"/>
      <c r="J53" s="29"/>
      <c r="K53" s="29"/>
      <c r="L53" s="29"/>
      <c r="M53" s="29"/>
      <c r="N53" s="29"/>
      <c r="O53" s="29"/>
      <c r="P53" s="29"/>
      <c r="Q53" s="29"/>
      <c r="R53" s="29"/>
      <c r="S53" s="24"/>
    </row>
    <row r="54" spans="1:19" s="72" customFormat="1" ht="17.100000000000001" customHeight="1" x14ac:dyDescent="0.7">
      <c r="A54" s="24"/>
      <c r="B54" s="29"/>
      <c r="C54" s="29"/>
      <c r="D54" s="29"/>
      <c r="E54" s="29"/>
      <c r="F54" s="29"/>
      <c r="G54" s="29"/>
      <c r="H54" s="29"/>
      <c r="I54" s="30"/>
      <c r="J54" s="29"/>
      <c r="K54" s="29"/>
      <c r="L54" s="29"/>
      <c r="M54" s="29"/>
      <c r="N54" s="29"/>
      <c r="O54" s="29"/>
      <c r="P54" s="29"/>
      <c r="Q54" s="29"/>
      <c r="R54" s="29"/>
      <c r="S54" s="24"/>
    </row>
    <row r="55" spans="1:19" ht="17.100000000000001" customHeight="1" x14ac:dyDescent="0.5">
      <c r="B55" s="29"/>
      <c r="C55" s="29"/>
      <c r="D55" s="29"/>
      <c r="E55" s="29"/>
      <c r="F55" s="29"/>
      <c r="G55" s="29"/>
      <c r="H55" s="29"/>
      <c r="I55" s="30"/>
      <c r="J55" s="29"/>
      <c r="K55" s="29"/>
      <c r="L55" s="29"/>
      <c r="M55" s="29"/>
      <c r="N55" s="29"/>
      <c r="O55" s="29"/>
      <c r="P55" s="29"/>
      <c r="Q55" s="29"/>
      <c r="R55" s="29"/>
    </row>
    <row r="56" spans="1:19" ht="17.100000000000001" customHeight="1" x14ac:dyDescent="0.5">
      <c r="B56" s="29"/>
      <c r="C56" s="29"/>
      <c r="D56" s="29"/>
      <c r="E56" s="29"/>
      <c r="F56" s="29"/>
      <c r="G56" s="29"/>
      <c r="H56" s="29"/>
      <c r="I56" s="30"/>
      <c r="J56" s="29"/>
      <c r="K56" s="29"/>
      <c r="L56" s="29"/>
      <c r="M56" s="29"/>
      <c r="N56" s="29"/>
      <c r="O56" s="29"/>
      <c r="P56" s="29"/>
      <c r="Q56" s="29"/>
      <c r="R56" s="29"/>
    </row>
    <row r="57" spans="1:19" ht="17.100000000000001" customHeight="1" x14ac:dyDescent="0.5">
      <c r="B57" s="29"/>
      <c r="C57" s="29"/>
      <c r="D57" s="29"/>
      <c r="E57" s="29"/>
      <c r="F57" s="29"/>
      <c r="G57" s="29"/>
      <c r="H57" s="29"/>
      <c r="I57" s="30"/>
      <c r="J57" s="29"/>
      <c r="K57" s="29"/>
      <c r="L57" s="29"/>
      <c r="M57" s="29"/>
      <c r="N57" s="29"/>
      <c r="O57" s="29"/>
      <c r="P57" s="29"/>
      <c r="Q57" s="29"/>
      <c r="R57" s="29"/>
    </row>
    <row r="58" spans="1:19" ht="17.100000000000001" customHeight="1" x14ac:dyDescent="0.5">
      <c r="B58" s="29"/>
      <c r="C58" s="29"/>
      <c r="D58" s="29"/>
      <c r="E58" s="29"/>
      <c r="F58" s="29"/>
      <c r="G58" s="29"/>
      <c r="H58" s="29"/>
      <c r="I58" s="30"/>
      <c r="J58" s="29"/>
      <c r="K58" s="29"/>
      <c r="L58" s="29"/>
      <c r="M58" s="29"/>
      <c r="N58" s="29"/>
      <c r="O58" s="29"/>
      <c r="P58" s="29"/>
      <c r="Q58" s="29"/>
      <c r="R58" s="29"/>
    </row>
    <row r="59" spans="1:19" ht="17.100000000000001" customHeight="1" x14ac:dyDescent="0.5">
      <c r="B59" s="29"/>
      <c r="C59" s="29"/>
      <c r="D59" s="29"/>
      <c r="E59" s="29"/>
      <c r="F59" s="29"/>
      <c r="G59" s="29"/>
      <c r="H59" s="29"/>
      <c r="I59" s="30"/>
      <c r="J59" s="29"/>
      <c r="K59" s="29"/>
      <c r="L59" s="29"/>
      <c r="M59" s="29"/>
      <c r="N59" s="29"/>
      <c r="O59" s="29"/>
      <c r="P59" s="29"/>
      <c r="Q59" s="29"/>
      <c r="R59" s="29"/>
    </row>
    <row r="60" spans="1:19" ht="17.100000000000001" customHeight="1" x14ac:dyDescent="0.5">
      <c r="B60" s="29"/>
      <c r="C60" s="29"/>
      <c r="D60" s="29"/>
      <c r="E60" s="29"/>
      <c r="F60" s="29"/>
      <c r="G60" s="29"/>
      <c r="H60" s="29"/>
      <c r="I60" s="30"/>
      <c r="J60" s="29"/>
      <c r="K60" s="29"/>
      <c r="L60" s="29"/>
      <c r="M60" s="29"/>
      <c r="N60" s="29"/>
      <c r="O60" s="29"/>
      <c r="P60" s="29"/>
      <c r="Q60" s="29"/>
      <c r="R60" s="29"/>
    </row>
    <row r="61" spans="1:19" ht="17.100000000000001" customHeight="1" x14ac:dyDescent="0.5">
      <c r="B61" s="29"/>
      <c r="C61" s="29"/>
      <c r="D61" s="29"/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29"/>
      <c r="P61" s="29"/>
      <c r="Q61" s="29"/>
      <c r="R61" s="29"/>
    </row>
    <row r="62" spans="1:19" ht="17.100000000000001" customHeight="1" x14ac:dyDescent="0.5">
      <c r="B62" s="29"/>
      <c r="C62" s="29"/>
      <c r="D62" s="29"/>
      <c r="E62" s="29"/>
      <c r="F62" s="29"/>
      <c r="G62" s="29"/>
      <c r="H62" s="29"/>
      <c r="I62" s="30"/>
      <c r="J62" s="29"/>
      <c r="K62" s="29"/>
      <c r="L62" s="29"/>
      <c r="M62" s="29"/>
      <c r="N62" s="29"/>
      <c r="O62" s="29"/>
      <c r="P62" s="29"/>
      <c r="Q62" s="29"/>
      <c r="R62" s="29"/>
    </row>
    <row r="63" spans="1:19" ht="17.100000000000001" customHeight="1" x14ac:dyDescent="0.5">
      <c r="B63" s="29"/>
      <c r="C63" s="29"/>
      <c r="D63" s="29"/>
      <c r="E63" s="29"/>
      <c r="F63" s="29"/>
      <c r="G63" s="29"/>
      <c r="H63" s="29"/>
      <c r="I63" s="30"/>
      <c r="J63" s="29"/>
      <c r="K63" s="29"/>
      <c r="L63" s="29"/>
      <c r="M63" s="29"/>
      <c r="N63" s="29"/>
      <c r="O63" s="29"/>
      <c r="P63" s="29"/>
      <c r="Q63" s="29"/>
      <c r="R63" s="29"/>
    </row>
    <row r="64" spans="1:19" ht="17.100000000000001" customHeight="1" x14ac:dyDescent="0.5">
      <c r="B64" s="29"/>
      <c r="C64" s="29"/>
      <c r="D64" s="29"/>
      <c r="E64" s="29"/>
      <c r="F64" s="29"/>
      <c r="G64" s="29"/>
      <c r="H64" s="29"/>
      <c r="I64" s="30"/>
      <c r="J64" s="29"/>
      <c r="K64" s="29"/>
      <c r="L64" s="29"/>
      <c r="M64" s="29"/>
      <c r="N64" s="29"/>
      <c r="O64" s="29"/>
      <c r="P64" s="29"/>
      <c r="Q64" s="29"/>
      <c r="R64" s="29"/>
    </row>
    <row r="65" spans="1:18" ht="17.100000000000001" customHeight="1" x14ac:dyDescent="0.5">
      <c r="B65" s="29"/>
      <c r="C65" s="29"/>
      <c r="D65" s="29"/>
      <c r="E65" s="29"/>
      <c r="F65" s="29"/>
      <c r="G65" s="29"/>
      <c r="H65" s="29"/>
      <c r="I65" s="30"/>
      <c r="J65" s="29"/>
      <c r="K65" s="29"/>
      <c r="L65" s="29"/>
      <c r="M65" s="29"/>
      <c r="N65" s="29"/>
      <c r="O65" s="29"/>
      <c r="P65" s="29"/>
      <c r="Q65" s="29"/>
      <c r="R65" s="29"/>
    </row>
    <row r="66" spans="1:18" ht="17.100000000000001" customHeight="1" x14ac:dyDescent="0.5">
      <c r="B66" s="29"/>
      <c r="C66" s="29"/>
      <c r="D66" s="29"/>
      <c r="E66" s="29"/>
      <c r="F66" s="29"/>
      <c r="G66" s="29"/>
      <c r="H66" s="29"/>
      <c r="I66" s="30"/>
      <c r="J66" s="29"/>
      <c r="K66" s="29"/>
      <c r="L66" s="29"/>
      <c r="M66" s="29"/>
      <c r="N66" s="29"/>
      <c r="O66" s="29"/>
      <c r="P66" s="29"/>
      <c r="Q66" s="29"/>
      <c r="R66" s="29"/>
    </row>
    <row r="67" spans="1:18" ht="17.100000000000001" customHeight="1" x14ac:dyDescent="0.5">
      <c r="B67" s="29"/>
      <c r="C67" s="29"/>
      <c r="D67" s="29"/>
      <c r="E67" s="29"/>
      <c r="F67" s="29"/>
      <c r="G67" s="29"/>
      <c r="H67" s="29"/>
      <c r="I67" s="30"/>
      <c r="J67" s="29"/>
      <c r="K67" s="29"/>
      <c r="L67" s="29"/>
      <c r="M67" s="29"/>
      <c r="N67" s="29"/>
      <c r="O67" s="29"/>
      <c r="P67" s="29"/>
      <c r="Q67" s="29"/>
      <c r="R67" s="29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5"/>
      <c r="B83" s="5"/>
      <c r="C83" s="5"/>
      <c r="D83" s="5"/>
      <c r="E83" s="5"/>
      <c r="F83" s="5"/>
      <c r="G83" s="5"/>
      <c r="H83" s="5"/>
      <c r="I83" s="435"/>
      <c r="J83" s="435"/>
      <c r="K83" s="435"/>
      <c r="L83" s="435"/>
      <c r="M83" s="435"/>
      <c r="N83" s="435"/>
      <c r="O83" s="435"/>
      <c r="P83" s="435"/>
      <c r="Q83" s="435"/>
      <c r="R83" s="435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6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6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6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6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CW40"/>
  <sheetViews>
    <sheetView showGridLines="0" zoomScaleNormal="100" zoomScaleSheetLayoutView="100" workbookViewId="0">
      <pane xSplit="5" ySplit="5" topLeftCell="F18" activePane="bottomRight" state="frozen"/>
      <selection pane="topRight" activeCell="F1" sqref="F1"/>
      <selection pane="bottomLeft" activeCell="A5" sqref="A5"/>
      <selection pane="bottomRight" activeCell="O23" sqref="O23"/>
    </sheetView>
  </sheetViews>
  <sheetFormatPr defaultColWidth="9.28515625" defaultRowHeight="21.75" x14ac:dyDescent="0.5"/>
  <cols>
    <col min="1" max="1" width="2.140625" style="77" customWidth="1"/>
    <col min="2" max="2" width="3.85546875" style="366" customWidth="1"/>
    <col min="3" max="3" width="8.140625" style="366" customWidth="1"/>
    <col min="4" max="4" width="24.140625" style="77" customWidth="1"/>
    <col min="5" max="5" width="3.85546875" style="77" customWidth="1"/>
    <col min="6" max="39" width="2.28515625" style="77" customWidth="1"/>
    <col min="40" max="40" width="4.5703125" style="77" customWidth="1"/>
    <col min="41" max="86" width="2.28515625" style="77" customWidth="1"/>
    <col min="87" max="88" width="4.85546875" style="77" customWidth="1"/>
    <col min="89" max="89" width="6" style="77" customWidth="1"/>
    <col min="90" max="90" width="8.85546875" style="77" customWidth="1"/>
    <col min="91" max="91" width="5" style="77" customWidth="1"/>
    <col min="92" max="16384" width="9.28515625" style="77"/>
  </cols>
  <sheetData>
    <row r="1" spans="2:101" ht="39.950000000000003" customHeight="1" thickBot="1" x14ac:dyDescent="0.6">
      <c r="B1" s="491" t="s">
        <v>102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265"/>
      <c r="AO1" s="266"/>
      <c r="AP1" s="266" t="s">
        <v>103</v>
      </c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7"/>
    </row>
    <row r="2" spans="2:101" ht="19.899999999999999" customHeight="1" x14ac:dyDescent="0.55000000000000004">
      <c r="B2" s="492" t="s">
        <v>33</v>
      </c>
      <c r="C2" s="495" t="s">
        <v>34</v>
      </c>
      <c r="D2" s="498" t="s">
        <v>99</v>
      </c>
      <c r="E2" s="111" t="s">
        <v>89</v>
      </c>
      <c r="F2" s="268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70"/>
      <c r="AN2" s="271"/>
      <c r="AO2" s="268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70"/>
      <c r="CI2" s="501" t="s">
        <v>1</v>
      </c>
      <c r="CJ2" s="272" t="s">
        <v>33</v>
      </c>
      <c r="CK2" s="267"/>
    </row>
    <row r="3" spans="2:101" ht="20.100000000000001" customHeight="1" thickBot="1" x14ac:dyDescent="0.7">
      <c r="B3" s="493"/>
      <c r="C3" s="496"/>
      <c r="D3" s="564"/>
      <c r="E3" s="273" t="s">
        <v>31</v>
      </c>
      <c r="F3" s="274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277"/>
      <c r="AO3" s="278"/>
      <c r="AP3" s="279"/>
      <c r="AQ3" s="279"/>
      <c r="AR3" s="279"/>
      <c r="AS3" s="279"/>
      <c r="AT3" s="279"/>
      <c r="AU3" s="279"/>
      <c r="AV3" s="279"/>
      <c r="AW3" s="279"/>
      <c r="AX3" s="279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1"/>
      <c r="CI3" s="502"/>
      <c r="CJ3" s="282"/>
      <c r="CK3" s="24"/>
      <c r="CL3" s="24"/>
      <c r="CM3" s="24"/>
      <c r="CN3" s="283" t="s">
        <v>90</v>
      </c>
      <c r="CO3" s="284"/>
      <c r="CP3" s="284"/>
      <c r="CQ3" s="284"/>
      <c r="CR3" s="284"/>
      <c r="CS3" s="284"/>
      <c r="CT3" s="285"/>
      <c r="CU3" s="285"/>
      <c r="CV3" s="286"/>
      <c r="CW3" s="24"/>
    </row>
    <row r="4" spans="2:101" s="300" customFormat="1" ht="20.100000000000001" customHeight="1" x14ac:dyDescent="0.65">
      <c r="B4" s="493"/>
      <c r="C4" s="496"/>
      <c r="D4" s="564"/>
      <c r="E4" s="287" t="s">
        <v>32</v>
      </c>
      <c r="F4" s="288"/>
      <c r="G4" s="289"/>
      <c r="H4" s="289"/>
      <c r="I4" s="289"/>
      <c r="J4" s="289"/>
      <c r="K4" s="289"/>
      <c r="L4" s="289"/>
      <c r="M4" s="290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90"/>
      <c r="AK4" s="289"/>
      <c r="AL4" s="289"/>
      <c r="AM4" s="291"/>
      <c r="AN4" s="292"/>
      <c r="AO4" s="293"/>
      <c r="AP4" s="289"/>
      <c r="AQ4" s="294"/>
      <c r="AR4" s="288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95"/>
      <c r="CI4" s="296">
        <v>80</v>
      </c>
      <c r="CJ4" s="282"/>
      <c r="CK4" s="24"/>
      <c r="CL4" s="24"/>
      <c r="CM4" s="77"/>
      <c r="CN4" s="297" t="s">
        <v>64</v>
      </c>
      <c r="CO4" s="298"/>
      <c r="CP4" s="298"/>
      <c r="CQ4" s="298"/>
      <c r="CR4" s="298"/>
      <c r="CS4" s="298"/>
      <c r="CT4" s="298"/>
      <c r="CU4" s="298"/>
      <c r="CV4" s="299"/>
      <c r="CW4" s="24"/>
    </row>
    <row r="5" spans="2:101" ht="20.100000000000001" customHeight="1" thickBot="1" x14ac:dyDescent="0.6">
      <c r="B5" s="494"/>
      <c r="C5" s="497"/>
      <c r="D5" s="500"/>
      <c r="E5" s="301" t="s">
        <v>37</v>
      </c>
      <c r="F5" s="302">
        <v>1</v>
      </c>
      <c r="G5" s="303">
        <v>2</v>
      </c>
      <c r="H5" s="303">
        <v>3</v>
      </c>
      <c r="I5" s="303">
        <v>4</v>
      </c>
      <c r="J5" s="303">
        <v>5</v>
      </c>
      <c r="K5" s="303">
        <v>6</v>
      </c>
      <c r="L5" s="303">
        <v>7</v>
      </c>
      <c r="M5" s="303">
        <v>8</v>
      </c>
      <c r="N5" s="303">
        <v>9</v>
      </c>
      <c r="O5" s="303">
        <v>10</v>
      </c>
      <c r="P5" s="303">
        <v>11</v>
      </c>
      <c r="Q5" s="303">
        <v>12</v>
      </c>
      <c r="R5" s="303">
        <v>13</v>
      </c>
      <c r="S5" s="303">
        <v>14</v>
      </c>
      <c r="T5" s="303">
        <v>15</v>
      </c>
      <c r="U5" s="303">
        <v>16</v>
      </c>
      <c r="V5" s="303">
        <v>17</v>
      </c>
      <c r="W5" s="303">
        <v>18</v>
      </c>
      <c r="X5" s="303">
        <v>19</v>
      </c>
      <c r="Y5" s="303">
        <v>20</v>
      </c>
      <c r="Z5" s="303">
        <v>21</v>
      </c>
      <c r="AA5" s="303">
        <v>22</v>
      </c>
      <c r="AB5" s="303">
        <v>23</v>
      </c>
      <c r="AC5" s="303">
        <v>24</v>
      </c>
      <c r="AD5" s="303">
        <v>25</v>
      </c>
      <c r="AE5" s="303">
        <v>26</v>
      </c>
      <c r="AF5" s="303">
        <v>27</v>
      </c>
      <c r="AG5" s="303">
        <v>28</v>
      </c>
      <c r="AH5" s="303">
        <v>29</v>
      </c>
      <c r="AI5" s="303">
        <v>30</v>
      </c>
      <c r="AJ5" s="303">
        <v>31</v>
      </c>
      <c r="AK5" s="303">
        <v>32</v>
      </c>
      <c r="AL5" s="303">
        <v>33</v>
      </c>
      <c r="AM5" s="304">
        <v>34</v>
      </c>
      <c r="AN5" s="305"/>
      <c r="AO5" s="306">
        <v>35</v>
      </c>
      <c r="AP5" s="303">
        <v>36</v>
      </c>
      <c r="AQ5" s="303">
        <v>37</v>
      </c>
      <c r="AR5" s="303">
        <v>38</v>
      </c>
      <c r="AS5" s="303">
        <v>39</v>
      </c>
      <c r="AT5" s="303">
        <v>40</v>
      </c>
      <c r="AU5" s="303">
        <v>41</v>
      </c>
      <c r="AV5" s="303">
        <v>42</v>
      </c>
      <c r="AW5" s="303">
        <v>43</v>
      </c>
      <c r="AX5" s="303">
        <v>44</v>
      </c>
      <c r="AY5" s="303">
        <v>45</v>
      </c>
      <c r="AZ5" s="303">
        <v>46</v>
      </c>
      <c r="BA5" s="303">
        <v>47</v>
      </c>
      <c r="BB5" s="303">
        <v>48</v>
      </c>
      <c r="BC5" s="303">
        <v>49</v>
      </c>
      <c r="BD5" s="303">
        <v>50</v>
      </c>
      <c r="BE5" s="303">
        <v>51</v>
      </c>
      <c r="BF5" s="303">
        <v>52</v>
      </c>
      <c r="BG5" s="303">
        <v>53</v>
      </c>
      <c r="BH5" s="303">
        <v>54</v>
      </c>
      <c r="BI5" s="303">
        <v>55</v>
      </c>
      <c r="BJ5" s="303">
        <v>56</v>
      </c>
      <c r="BK5" s="303">
        <v>57</v>
      </c>
      <c r="BL5" s="303">
        <v>58</v>
      </c>
      <c r="BM5" s="303">
        <v>59</v>
      </c>
      <c r="BN5" s="303">
        <v>60</v>
      </c>
      <c r="BO5" s="303">
        <v>61</v>
      </c>
      <c r="BP5" s="303">
        <v>62</v>
      </c>
      <c r="BQ5" s="303">
        <v>63</v>
      </c>
      <c r="BR5" s="303">
        <v>64</v>
      </c>
      <c r="BS5" s="303">
        <v>65</v>
      </c>
      <c r="BT5" s="303">
        <v>66</v>
      </c>
      <c r="BU5" s="303">
        <v>67</v>
      </c>
      <c r="BV5" s="303">
        <v>68</v>
      </c>
      <c r="BW5" s="303">
        <v>69</v>
      </c>
      <c r="BX5" s="303">
        <v>70</v>
      </c>
      <c r="BY5" s="303">
        <v>71</v>
      </c>
      <c r="BZ5" s="303">
        <v>72</v>
      </c>
      <c r="CA5" s="303">
        <v>73</v>
      </c>
      <c r="CB5" s="303">
        <v>74</v>
      </c>
      <c r="CC5" s="303">
        <v>75</v>
      </c>
      <c r="CD5" s="303">
        <v>76</v>
      </c>
      <c r="CE5" s="303">
        <v>77</v>
      </c>
      <c r="CF5" s="303">
        <v>78</v>
      </c>
      <c r="CG5" s="303">
        <v>79</v>
      </c>
      <c r="CH5" s="307">
        <v>80</v>
      </c>
      <c r="CI5" s="308">
        <f>(CI4*80)/100</f>
        <v>64</v>
      </c>
      <c r="CJ5" s="309"/>
      <c r="CK5" s="24"/>
      <c r="CL5" s="24"/>
      <c r="CM5" s="267"/>
      <c r="CN5" s="310" t="s">
        <v>91</v>
      </c>
      <c r="CO5" s="311"/>
      <c r="CP5" s="311"/>
      <c r="CQ5" s="311"/>
      <c r="CR5" s="311"/>
      <c r="CS5" s="311"/>
      <c r="CT5" s="311"/>
      <c r="CU5" s="311"/>
      <c r="CV5" s="312"/>
      <c r="CW5" s="75"/>
    </row>
    <row r="6" spans="2:101" s="324" customFormat="1" ht="20.100000000000001" customHeight="1" x14ac:dyDescent="0.65">
      <c r="B6" s="313">
        <v>1</v>
      </c>
      <c r="C6" s="422">
        <v>12052</v>
      </c>
      <c r="D6" s="423" t="s">
        <v>156</v>
      </c>
      <c r="E6" s="314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120"/>
      <c r="V6" s="120"/>
      <c r="W6" s="120"/>
      <c r="X6" s="120"/>
      <c r="Y6" s="317"/>
      <c r="Z6" s="120"/>
      <c r="AA6" s="120"/>
      <c r="AB6" s="120"/>
      <c r="AC6" s="120"/>
      <c r="AD6" s="120"/>
      <c r="AE6" s="316"/>
      <c r="AF6" s="316"/>
      <c r="AG6" s="316"/>
      <c r="AH6" s="316"/>
      <c r="AI6" s="316"/>
      <c r="AJ6" s="316"/>
      <c r="AK6" s="316"/>
      <c r="AL6" s="316"/>
      <c r="AM6" s="318"/>
      <c r="AN6" s="319"/>
      <c r="AO6" s="320"/>
      <c r="AP6" s="316"/>
      <c r="AQ6" s="316"/>
      <c r="AR6" s="316"/>
      <c r="AS6" s="316"/>
      <c r="AT6" s="120"/>
      <c r="AU6" s="120"/>
      <c r="AV6" s="120"/>
      <c r="AW6" s="120"/>
      <c r="AX6" s="317"/>
      <c r="AY6" s="120"/>
      <c r="AZ6" s="120"/>
      <c r="BA6" s="120"/>
      <c r="BB6" s="120"/>
      <c r="BC6" s="120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120"/>
      <c r="BU6" s="120"/>
      <c r="BV6" s="120"/>
      <c r="BW6" s="120"/>
      <c r="BX6" s="120"/>
      <c r="BY6" s="120"/>
      <c r="BZ6" s="120"/>
      <c r="CA6" s="120"/>
      <c r="CB6" s="120"/>
      <c r="CC6" s="317"/>
      <c r="CD6" s="120"/>
      <c r="CE6" s="120"/>
      <c r="CF6" s="120"/>
      <c r="CG6" s="120"/>
      <c r="CH6" s="321"/>
      <c r="CI6" s="372">
        <f>($CI$4-CL6)</f>
        <v>80</v>
      </c>
      <c r="CJ6" s="322">
        <v>1</v>
      </c>
      <c r="CK6" s="323"/>
      <c r="CL6" s="323">
        <f>SUM(F6:CH6)</f>
        <v>0</v>
      </c>
      <c r="CN6" s="325"/>
      <c r="CO6" s="325"/>
      <c r="CP6" s="325"/>
      <c r="CQ6" s="325"/>
      <c r="CR6" s="325"/>
      <c r="CS6" s="325"/>
      <c r="CT6" s="325"/>
      <c r="CU6" s="325"/>
      <c r="CV6" s="325"/>
      <c r="CW6" s="24"/>
    </row>
    <row r="7" spans="2:101" s="324" customFormat="1" ht="20.100000000000001" customHeight="1" x14ac:dyDescent="0.65">
      <c r="B7" s="326">
        <v>2</v>
      </c>
      <c r="C7" s="424">
        <v>12460</v>
      </c>
      <c r="D7" s="425" t="s">
        <v>157</v>
      </c>
      <c r="E7" s="23"/>
      <c r="F7" s="327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114"/>
      <c r="V7" s="114"/>
      <c r="W7" s="114"/>
      <c r="X7" s="114"/>
      <c r="Y7" s="115"/>
      <c r="Z7" s="114"/>
      <c r="AA7" s="114"/>
      <c r="AB7" s="114"/>
      <c r="AC7" s="114"/>
      <c r="AD7" s="114"/>
      <c r="AE7" s="328"/>
      <c r="AF7" s="328"/>
      <c r="AG7" s="328"/>
      <c r="AH7" s="328"/>
      <c r="AI7" s="328"/>
      <c r="AJ7" s="328"/>
      <c r="AK7" s="328"/>
      <c r="AL7" s="328"/>
      <c r="AM7" s="329"/>
      <c r="AN7" s="319"/>
      <c r="AO7" s="330"/>
      <c r="AP7" s="328"/>
      <c r="AQ7" s="328"/>
      <c r="AR7" s="328"/>
      <c r="AS7" s="328"/>
      <c r="AT7" s="114"/>
      <c r="AU7" s="114"/>
      <c r="AV7" s="114"/>
      <c r="AW7" s="114"/>
      <c r="AX7" s="115"/>
      <c r="AY7" s="114"/>
      <c r="AZ7" s="114"/>
      <c r="BA7" s="114"/>
      <c r="BB7" s="114"/>
      <c r="BC7" s="114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114"/>
      <c r="BU7" s="114"/>
      <c r="BV7" s="114"/>
      <c r="BW7" s="114"/>
      <c r="BX7" s="114"/>
      <c r="BY7" s="114"/>
      <c r="BZ7" s="114"/>
      <c r="CA7" s="114"/>
      <c r="CB7" s="114"/>
      <c r="CC7" s="115"/>
      <c r="CD7" s="114"/>
      <c r="CE7" s="114"/>
      <c r="CF7" s="114"/>
      <c r="CG7" s="114"/>
      <c r="CH7" s="117"/>
      <c r="CI7" s="331">
        <f t="shared" ref="CI7:CI40" si="0">($CI$4-CL7)</f>
        <v>80</v>
      </c>
      <c r="CJ7" s="332">
        <v>2</v>
      </c>
      <c r="CK7" s="323"/>
      <c r="CL7" s="323">
        <f t="shared" ref="CL7:CL40" si="1">SUM(F7:CH7)</f>
        <v>0</v>
      </c>
      <c r="CN7" s="325"/>
      <c r="CO7" s="325"/>
      <c r="CP7" s="325"/>
      <c r="CQ7" s="325"/>
      <c r="CR7" s="325"/>
      <c r="CS7" s="325"/>
      <c r="CT7" s="325"/>
      <c r="CU7" s="325"/>
      <c r="CV7" s="24"/>
      <c r="CW7" s="24"/>
    </row>
    <row r="8" spans="2:101" s="324" customFormat="1" ht="20.100000000000001" customHeight="1" x14ac:dyDescent="0.5">
      <c r="B8" s="326">
        <v>3</v>
      </c>
      <c r="C8" s="424">
        <v>12476</v>
      </c>
      <c r="D8" s="425" t="s">
        <v>158</v>
      </c>
      <c r="E8" s="333"/>
      <c r="F8" s="327"/>
      <c r="G8" s="328"/>
      <c r="H8" s="328"/>
      <c r="I8" s="328"/>
      <c r="J8" s="328"/>
      <c r="K8" s="328"/>
      <c r="L8" s="328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5"/>
      <c r="AN8" s="336"/>
      <c r="AO8" s="337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28"/>
      <c r="BJ8" s="328"/>
      <c r="BK8" s="328"/>
      <c r="BL8" s="338"/>
      <c r="BM8" s="338"/>
      <c r="BN8" s="338"/>
      <c r="BO8" s="328"/>
      <c r="BP8" s="328"/>
      <c r="BQ8" s="328"/>
      <c r="BR8" s="328"/>
      <c r="BS8" s="328"/>
      <c r="BT8" s="114"/>
      <c r="BU8" s="114"/>
      <c r="BV8" s="114"/>
      <c r="BW8" s="114"/>
      <c r="BX8" s="114"/>
      <c r="BY8" s="114"/>
      <c r="BZ8" s="114"/>
      <c r="CA8" s="114"/>
      <c r="CB8" s="114"/>
      <c r="CC8" s="115"/>
      <c r="CD8" s="114"/>
      <c r="CE8" s="114"/>
      <c r="CF8" s="114"/>
      <c r="CG8" s="114"/>
      <c r="CH8" s="117"/>
      <c r="CI8" s="331">
        <f t="shared" si="0"/>
        <v>80</v>
      </c>
      <c r="CJ8" s="332">
        <v>3</v>
      </c>
      <c r="CK8" s="323"/>
      <c r="CL8" s="323">
        <f t="shared" si="1"/>
        <v>0</v>
      </c>
      <c r="CN8" s="24"/>
      <c r="CO8" s="24"/>
      <c r="CP8" s="24"/>
      <c r="CQ8" s="24"/>
      <c r="CR8" s="24"/>
      <c r="CS8" s="24"/>
      <c r="CT8" s="24"/>
      <c r="CU8" s="24"/>
      <c r="CV8" s="24"/>
      <c r="CW8" s="24"/>
    </row>
    <row r="9" spans="2:101" s="324" customFormat="1" ht="20.100000000000001" customHeight="1" x14ac:dyDescent="0.5">
      <c r="B9" s="326">
        <v>4</v>
      </c>
      <c r="C9" s="424">
        <v>12481</v>
      </c>
      <c r="D9" s="425" t="s">
        <v>159</v>
      </c>
      <c r="E9" s="23"/>
      <c r="F9" s="327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114"/>
      <c r="V9" s="114"/>
      <c r="W9" s="114"/>
      <c r="X9" s="114"/>
      <c r="Y9" s="115"/>
      <c r="Z9" s="114"/>
      <c r="AA9" s="114"/>
      <c r="AB9" s="114"/>
      <c r="AC9" s="114"/>
      <c r="AD9" s="114"/>
      <c r="AE9" s="328"/>
      <c r="AF9" s="328"/>
      <c r="AG9" s="328"/>
      <c r="AH9" s="328"/>
      <c r="AI9" s="328"/>
      <c r="AJ9" s="328"/>
      <c r="AK9" s="226"/>
      <c r="AL9" s="226"/>
      <c r="AM9" s="339"/>
      <c r="AN9" s="340"/>
      <c r="AO9" s="330"/>
      <c r="AP9" s="328"/>
      <c r="AQ9" s="328"/>
      <c r="AR9" s="328"/>
      <c r="AS9" s="328"/>
      <c r="AT9" s="114"/>
      <c r="AU9" s="114"/>
      <c r="AV9" s="114"/>
      <c r="AW9" s="114"/>
      <c r="AX9" s="115"/>
      <c r="AY9" s="114"/>
      <c r="AZ9" s="114"/>
      <c r="BA9" s="114"/>
      <c r="BB9" s="114"/>
      <c r="BC9" s="114"/>
      <c r="BD9" s="328"/>
      <c r="BE9" s="328"/>
      <c r="BF9" s="328"/>
      <c r="BG9" s="328"/>
      <c r="BH9" s="328"/>
      <c r="BI9" s="328"/>
      <c r="BJ9" s="328"/>
      <c r="BK9" s="328"/>
      <c r="BL9" s="338"/>
      <c r="BM9" s="338"/>
      <c r="BN9" s="338"/>
      <c r="BO9" s="328"/>
      <c r="BP9" s="328"/>
      <c r="BQ9" s="328"/>
      <c r="BR9" s="328"/>
      <c r="BS9" s="328"/>
      <c r="BT9" s="114"/>
      <c r="BU9" s="114"/>
      <c r="BV9" s="114"/>
      <c r="BW9" s="114"/>
      <c r="BX9" s="114"/>
      <c r="BY9" s="114"/>
      <c r="BZ9" s="114"/>
      <c r="CA9" s="114"/>
      <c r="CB9" s="114"/>
      <c r="CC9" s="115"/>
      <c r="CD9" s="114"/>
      <c r="CE9" s="114"/>
      <c r="CF9" s="114"/>
      <c r="CG9" s="114"/>
      <c r="CH9" s="117"/>
      <c r="CI9" s="331">
        <f t="shared" si="0"/>
        <v>80</v>
      </c>
      <c r="CJ9" s="332">
        <v>4</v>
      </c>
      <c r="CK9" s="323"/>
      <c r="CL9" s="323">
        <f t="shared" si="1"/>
        <v>0</v>
      </c>
      <c r="CN9" s="24"/>
      <c r="CO9" s="24"/>
      <c r="CP9" s="24"/>
      <c r="CQ9" s="24"/>
      <c r="CR9" s="24"/>
      <c r="CS9" s="24"/>
      <c r="CT9" s="24"/>
      <c r="CU9" s="24"/>
      <c r="CV9" s="24"/>
      <c r="CW9" s="24"/>
    </row>
    <row r="10" spans="2:101" s="324" customFormat="1" ht="20.100000000000001" customHeight="1" x14ac:dyDescent="0.5">
      <c r="B10" s="326">
        <v>5</v>
      </c>
      <c r="C10" s="424">
        <v>12482</v>
      </c>
      <c r="D10" s="425" t="s">
        <v>160</v>
      </c>
      <c r="E10" s="341"/>
      <c r="F10" s="327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114"/>
      <c r="V10" s="114"/>
      <c r="W10" s="114"/>
      <c r="X10" s="114"/>
      <c r="Y10" s="115"/>
      <c r="Z10" s="114"/>
      <c r="AA10" s="114"/>
      <c r="AB10" s="114"/>
      <c r="AC10" s="114"/>
      <c r="AD10" s="114"/>
      <c r="AE10" s="328"/>
      <c r="AF10" s="328"/>
      <c r="AG10" s="328"/>
      <c r="AH10" s="328"/>
      <c r="AI10" s="328"/>
      <c r="AJ10" s="328"/>
      <c r="AK10" s="342"/>
      <c r="AL10" s="342"/>
      <c r="AM10" s="343"/>
      <c r="AN10" s="344"/>
      <c r="AO10" s="330"/>
      <c r="AP10" s="328"/>
      <c r="AQ10" s="328"/>
      <c r="AR10" s="328"/>
      <c r="AS10" s="328"/>
      <c r="AT10" s="114"/>
      <c r="AU10" s="114"/>
      <c r="AV10" s="114"/>
      <c r="AW10" s="114"/>
      <c r="AX10" s="115"/>
      <c r="AY10" s="114"/>
      <c r="AZ10" s="114"/>
      <c r="BA10" s="114"/>
      <c r="BB10" s="114"/>
      <c r="BC10" s="114"/>
      <c r="BD10" s="328"/>
      <c r="BE10" s="328"/>
      <c r="BF10" s="328"/>
      <c r="BG10" s="328"/>
      <c r="BH10" s="328"/>
      <c r="BI10" s="328"/>
      <c r="BJ10" s="328"/>
      <c r="BK10" s="328"/>
      <c r="BM10" s="345"/>
      <c r="BN10" s="345"/>
      <c r="BO10" s="328"/>
      <c r="BP10" s="328"/>
      <c r="BQ10" s="328"/>
      <c r="BR10" s="328"/>
      <c r="BS10" s="328"/>
      <c r="BT10" s="114"/>
      <c r="BU10" s="114"/>
      <c r="BV10" s="114"/>
      <c r="BW10" s="114"/>
      <c r="BX10" s="114"/>
      <c r="BY10" s="114"/>
      <c r="BZ10" s="114"/>
      <c r="CA10" s="114"/>
      <c r="CB10" s="114"/>
      <c r="CC10" s="115"/>
      <c r="CD10" s="114"/>
      <c r="CE10" s="114"/>
      <c r="CF10" s="114"/>
      <c r="CG10" s="114"/>
      <c r="CH10" s="117"/>
      <c r="CI10" s="331">
        <f t="shared" si="0"/>
        <v>80</v>
      </c>
      <c r="CJ10" s="332">
        <v>5</v>
      </c>
      <c r="CK10" s="323"/>
      <c r="CL10" s="323">
        <f t="shared" si="1"/>
        <v>0</v>
      </c>
      <c r="CN10" s="24"/>
      <c r="CO10" s="24"/>
      <c r="CP10" s="24"/>
      <c r="CQ10" s="24"/>
      <c r="CR10" s="24"/>
      <c r="CS10" s="24"/>
      <c r="CT10" s="24"/>
      <c r="CU10" s="24"/>
      <c r="CV10" s="24"/>
      <c r="CW10" s="24"/>
    </row>
    <row r="11" spans="2:101" s="324" customFormat="1" ht="20.100000000000001" customHeight="1" x14ac:dyDescent="0.5">
      <c r="B11" s="326">
        <v>6</v>
      </c>
      <c r="C11" s="424">
        <v>12483</v>
      </c>
      <c r="D11" s="425" t="s">
        <v>161</v>
      </c>
      <c r="E11" s="346"/>
      <c r="F11" s="327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114"/>
      <c r="V11" s="114"/>
      <c r="W11" s="114"/>
      <c r="X11" s="114"/>
      <c r="Y11" s="115"/>
      <c r="Z11" s="114"/>
      <c r="AA11" s="114"/>
      <c r="AB11" s="114"/>
      <c r="AC11" s="114"/>
      <c r="AD11" s="114"/>
      <c r="AE11" s="328"/>
      <c r="AF11" s="328"/>
      <c r="AG11" s="328"/>
      <c r="AH11" s="328"/>
      <c r="AI11" s="328"/>
      <c r="AJ11" s="328"/>
      <c r="AK11" s="226"/>
      <c r="AL11" s="226"/>
      <c r="AM11" s="339"/>
      <c r="AN11" s="340"/>
      <c r="AO11" s="330"/>
      <c r="AP11" s="328"/>
      <c r="AQ11" s="328"/>
      <c r="AR11" s="328"/>
      <c r="AS11" s="328"/>
      <c r="AT11" s="114"/>
      <c r="AU11" s="114"/>
      <c r="AV11" s="114"/>
      <c r="AW11" s="114"/>
      <c r="AX11" s="115"/>
      <c r="AY11" s="114"/>
      <c r="AZ11" s="114"/>
      <c r="BA11" s="114"/>
      <c r="BB11" s="114"/>
      <c r="BC11" s="114"/>
      <c r="BD11" s="328"/>
      <c r="BE11" s="328"/>
      <c r="BF11" s="328"/>
      <c r="BG11" s="328"/>
      <c r="BH11" s="328"/>
      <c r="BI11" s="328"/>
      <c r="BJ11" s="328"/>
      <c r="BK11" s="328"/>
      <c r="BL11" s="334"/>
      <c r="BM11" s="338"/>
      <c r="BN11" s="338"/>
      <c r="BO11" s="328"/>
      <c r="BP11" s="328"/>
      <c r="BQ11" s="328"/>
      <c r="BR11" s="328"/>
      <c r="BS11" s="328"/>
      <c r="BT11" s="114"/>
      <c r="BU11" s="114"/>
      <c r="BV11" s="114"/>
      <c r="BW11" s="114"/>
      <c r="BX11" s="114"/>
      <c r="BY11" s="114"/>
      <c r="BZ11" s="114"/>
      <c r="CA11" s="114"/>
      <c r="CB11" s="114"/>
      <c r="CC11" s="115"/>
      <c r="CD11" s="114"/>
      <c r="CE11" s="114"/>
      <c r="CF11" s="114"/>
      <c r="CG11" s="114"/>
      <c r="CH11" s="117"/>
      <c r="CI11" s="331">
        <f t="shared" si="0"/>
        <v>80</v>
      </c>
      <c r="CJ11" s="332">
        <v>6</v>
      </c>
      <c r="CK11" s="323"/>
      <c r="CL11" s="323">
        <f t="shared" si="1"/>
        <v>0</v>
      </c>
      <c r="CN11" s="24"/>
      <c r="CO11" s="24"/>
      <c r="CP11" s="24"/>
      <c r="CQ11" s="24"/>
      <c r="CR11" s="24"/>
      <c r="CS11" s="24"/>
      <c r="CT11" s="24"/>
      <c r="CU11" s="24"/>
      <c r="CV11" s="24"/>
      <c r="CW11" s="24"/>
    </row>
    <row r="12" spans="2:101" s="324" customFormat="1" ht="20.100000000000001" customHeight="1" x14ac:dyDescent="0.5">
      <c r="B12" s="326">
        <v>7</v>
      </c>
      <c r="C12" s="424">
        <v>12484</v>
      </c>
      <c r="D12" s="425" t="s">
        <v>162</v>
      </c>
      <c r="E12" s="14"/>
      <c r="F12" s="327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114"/>
      <c r="V12" s="114"/>
      <c r="W12" s="114"/>
      <c r="X12" s="114"/>
      <c r="Y12" s="115"/>
      <c r="Z12" s="114"/>
      <c r="AA12" s="114"/>
      <c r="AB12" s="114"/>
      <c r="AC12" s="114"/>
      <c r="AD12" s="114"/>
      <c r="AE12" s="328"/>
      <c r="AF12" s="328"/>
      <c r="AG12" s="328"/>
      <c r="AH12" s="328"/>
      <c r="AI12" s="328"/>
      <c r="AJ12" s="328"/>
      <c r="AK12" s="328"/>
      <c r="AL12" s="328"/>
      <c r="AM12" s="329"/>
      <c r="AN12" s="319"/>
      <c r="AO12" s="330"/>
      <c r="AP12" s="328"/>
      <c r="AQ12" s="328"/>
      <c r="AR12" s="328"/>
      <c r="AS12" s="328"/>
      <c r="AT12" s="114"/>
      <c r="AU12" s="114"/>
      <c r="AV12" s="114"/>
      <c r="AW12" s="114"/>
      <c r="AX12" s="115"/>
      <c r="AY12" s="114"/>
      <c r="AZ12" s="114"/>
      <c r="BA12" s="114"/>
      <c r="BB12" s="114"/>
      <c r="BC12" s="114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114"/>
      <c r="BU12" s="114"/>
      <c r="BV12" s="114"/>
      <c r="BW12" s="114"/>
      <c r="BX12" s="114"/>
      <c r="BY12" s="114"/>
      <c r="BZ12" s="114"/>
      <c r="CA12" s="114"/>
      <c r="CB12" s="114"/>
      <c r="CC12" s="115"/>
      <c r="CD12" s="114"/>
      <c r="CE12" s="114"/>
      <c r="CF12" s="114"/>
      <c r="CG12" s="114"/>
      <c r="CH12" s="117"/>
      <c r="CI12" s="331">
        <f t="shared" si="0"/>
        <v>80</v>
      </c>
      <c r="CJ12" s="332">
        <v>7</v>
      </c>
      <c r="CK12" s="323"/>
      <c r="CL12" s="323">
        <f t="shared" si="1"/>
        <v>0</v>
      </c>
      <c r="CN12" s="485"/>
      <c r="CO12" s="485"/>
      <c r="CP12" s="485"/>
      <c r="CQ12" s="485"/>
      <c r="CR12" s="485"/>
      <c r="CS12" s="485"/>
      <c r="CT12" s="485"/>
      <c r="CU12" s="485"/>
      <c r="CV12" s="485"/>
      <c r="CW12" s="485"/>
    </row>
    <row r="13" spans="2:101" s="324" customFormat="1" ht="20.100000000000001" customHeight="1" x14ac:dyDescent="0.5">
      <c r="B13" s="326">
        <v>8</v>
      </c>
      <c r="C13" s="424">
        <v>12504</v>
      </c>
      <c r="D13" s="425" t="s">
        <v>163</v>
      </c>
      <c r="E13" s="341"/>
      <c r="F13" s="327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114"/>
      <c r="V13" s="114"/>
      <c r="W13" s="114"/>
      <c r="X13" s="114"/>
      <c r="Y13" s="115"/>
      <c r="Z13" s="114"/>
      <c r="AA13" s="114"/>
      <c r="AB13" s="114"/>
      <c r="AC13" s="114"/>
      <c r="AD13" s="114"/>
      <c r="AE13" s="328"/>
      <c r="AF13" s="328"/>
      <c r="AG13" s="328"/>
      <c r="AH13" s="328"/>
      <c r="AI13" s="328"/>
      <c r="AJ13" s="328"/>
      <c r="AK13" s="328"/>
      <c r="AL13" s="328"/>
      <c r="AM13" s="329"/>
      <c r="AN13" s="319"/>
      <c r="AO13" s="330"/>
      <c r="AP13" s="328"/>
      <c r="AQ13" s="328"/>
      <c r="AR13" s="328"/>
      <c r="AS13" s="328"/>
      <c r="AT13" s="114"/>
      <c r="AU13" s="114"/>
      <c r="AV13" s="114"/>
      <c r="AW13" s="114"/>
      <c r="AX13" s="115"/>
      <c r="AY13" s="114"/>
      <c r="AZ13" s="114"/>
      <c r="BA13" s="114"/>
      <c r="BB13" s="114"/>
      <c r="BC13" s="114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8"/>
      <c r="BR13" s="328"/>
      <c r="BS13" s="328"/>
      <c r="BT13" s="114"/>
      <c r="BU13" s="114"/>
      <c r="BV13" s="114"/>
      <c r="BW13" s="114"/>
      <c r="BX13" s="114"/>
      <c r="BY13" s="114"/>
      <c r="BZ13" s="114"/>
      <c r="CA13" s="114"/>
      <c r="CB13" s="114"/>
      <c r="CC13" s="115"/>
      <c r="CD13" s="114"/>
      <c r="CE13" s="114"/>
      <c r="CF13" s="114"/>
      <c r="CG13" s="114"/>
      <c r="CH13" s="117"/>
      <c r="CI13" s="331">
        <f t="shared" si="0"/>
        <v>80</v>
      </c>
      <c r="CJ13" s="332">
        <v>8</v>
      </c>
      <c r="CK13" s="323"/>
      <c r="CL13" s="323">
        <f t="shared" si="1"/>
        <v>0</v>
      </c>
      <c r="CN13" s="485"/>
      <c r="CO13" s="485"/>
      <c r="CP13" s="485"/>
      <c r="CQ13" s="485"/>
      <c r="CR13" s="485"/>
      <c r="CS13" s="485"/>
      <c r="CT13" s="485"/>
      <c r="CU13" s="485"/>
      <c r="CV13" s="485"/>
      <c r="CW13" s="485"/>
    </row>
    <row r="14" spans="2:101" s="324" customFormat="1" ht="20.100000000000001" customHeight="1" x14ac:dyDescent="0.5">
      <c r="B14" s="326">
        <v>9</v>
      </c>
      <c r="C14" s="424">
        <v>12520</v>
      </c>
      <c r="D14" s="425" t="s">
        <v>164</v>
      </c>
      <c r="E14" s="347"/>
      <c r="F14" s="327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114"/>
      <c r="V14" s="114"/>
      <c r="W14" s="114"/>
      <c r="X14" s="114"/>
      <c r="Y14" s="115"/>
      <c r="Z14" s="114"/>
      <c r="AA14" s="114"/>
      <c r="AB14" s="114"/>
      <c r="AC14" s="114"/>
      <c r="AD14" s="114"/>
      <c r="AE14" s="328"/>
      <c r="AF14" s="328"/>
      <c r="AG14" s="328"/>
      <c r="AH14" s="328"/>
      <c r="AI14" s="328"/>
      <c r="AJ14" s="328"/>
      <c r="AK14" s="328"/>
      <c r="AL14" s="328"/>
      <c r="AM14" s="335"/>
      <c r="AN14" s="336"/>
      <c r="AO14" s="337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48"/>
      <c r="CI14" s="331">
        <f t="shared" si="0"/>
        <v>80</v>
      </c>
      <c r="CJ14" s="332">
        <v>9</v>
      </c>
      <c r="CK14" s="323"/>
      <c r="CL14" s="323">
        <f t="shared" si="1"/>
        <v>0</v>
      </c>
      <c r="CN14" s="485"/>
      <c r="CO14" s="485"/>
      <c r="CP14" s="485"/>
      <c r="CQ14" s="485"/>
      <c r="CR14" s="485"/>
      <c r="CS14" s="485"/>
      <c r="CT14" s="485"/>
      <c r="CU14" s="485"/>
      <c r="CV14" s="485"/>
      <c r="CW14" s="485"/>
    </row>
    <row r="15" spans="2:101" s="324" customFormat="1" ht="20.100000000000001" customHeight="1" x14ac:dyDescent="0.5">
      <c r="B15" s="326">
        <v>10</v>
      </c>
      <c r="C15" s="424">
        <v>12521</v>
      </c>
      <c r="D15" s="425" t="s">
        <v>165</v>
      </c>
      <c r="E15" s="341"/>
      <c r="F15" s="327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114"/>
      <c r="V15" s="114"/>
      <c r="W15" s="114"/>
      <c r="X15" s="114"/>
      <c r="Y15" s="115"/>
      <c r="Z15" s="114"/>
      <c r="AA15" s="114"/>
      <c r="AB15" s="114"/>
      <c r="AC15" s="114"/>
      <c r="AD15" s="114"/>
      <c r="AE15" s="328"/>
      <c r="AF15" s="328"/>
      <c r="AG15" s="328"/>
      <c r="AH15" s="328"/>
      <c r="AI15" s="328"/>
      <c r="AJ15" s="328"/>
      <c r="AK15" s="328"/>
      <c r="AL15" s="328"/>
      <c r="AM15" s="335"/>
      <c r="AN15" s="336"/>
      <c r="AO15" s="337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48"/>
      <c r="CI15" s="331">
        <f t="shared" si="0"/>
        <v>80</v>
      </c>
      <c r="CJ15" s="332">
        <v>10</v>
      </c>
      <c r="CK15" s="323"/>
      <c r="CL15" s="323">
        <f t="shared" si="1"/>
        <v>0</v>
      </c>
      <c r="CN15" s="485"/>
      <c r="CO15" s="485"/>
      <c r="CP15" s="485"/>
      <c r="CQ15" s="485"/>
      <c r="CR15" s="485"/>
      <c r="CS15" s="485"/>
      <c r="CT15" s="485"/>
      <c r="CU15" s="485"/>
      <c r="CV15" s="485"/>
      <c r="CW15" s="485"/>
    </row>
    <row r="16" spans="2:101" s="324" customFormat="1" ht="20.100000000000001" customHeight="1" x14ac:dyDescent="0.65">
      <c r="B16" s="326">
        <v>11</v>
      </c>
      <c r="C16" s="424">
        <v>12541</v>
      </c>
      <c r="D16" s="425" t="s">
        <v>166</v>
      </c>
      <c r="E16" s="333"/>
      <c r="F16" s="327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114"/>
      <c r="V16" s="114"/>
      <c r="W16" s="114"/>
      <c r="X16" s="114"/>
      <c r="Y16" s="115"/>
      <c r="Z16" s="114"/>
      <c r="AA16" s="114"/>
      <c r="AB16" s="114"/>
      <c r="AC16" s="114"/>
      <c r="AD16" s="114"/>
      <c r="AE16" s="328"/>
      <c r="AF16" s="328"/>
      <c r="AG16" s="328"/>
      <c r="AH16" s="328"/>
      <c r="AI16" s="328"/>
      <c r="AJ16" s="328"/>
      <c r="AK16" s="328"/>
      <c r="AL16" s="328"/>
      <c r="AM16" s="335"/>
      <c r="AN16" s="336"/>
      <c r="AO16" s="337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48"/>
      <c r="CI16" s="331">
        <f t="shared" si="0"/>
        <v>80</v>
      </c>
      <c r="CJ16" s="332">
        <v>11</v>
      </c>
      <c r="CK16" s="323"/>
      <c r="CL16" s="323">
        <f t="shared" si="1"/>
        <v>0</v>
      </c>
      <c r="CN16" s="486"/>
      <c r="CO16" s="486"/>
      <c r="CP16" s="486"/>
      <c r="CQ16" s="486"/>
      <c r="CR16" s="486"/>
      <c r="CS16" s="349"/>
      <c r="CT16" s="349"/>
      <c r="CU16" s="349"/>
      <c r="CV16" s="349"/>
      <c r="CW16" s="349"/>
    </row>
    <row r="17" spans="2:101" s="324" customFormat="1" ht="20.100000000000001" customHeight="1" x14ac:dyDescent="0.65">
      <c r="B17" s="326">
        <v>12</v>
      </c>
      <c r="C17" s="424">
        <v>12548</v>
      </c>
      <c r="D17" s="425" t="s">
        <v>167</v>
      </c>
      <c r="E17" s="350"/>
      <c r="F17" s="351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114"/>
      <c r="V17" s="114"/>
      <c r="W17" s="114"/>
      <c r="X17" s="114"/>
      <c r="Y17" s="115"/>
      <c r="Z17" s="114"/>
      <c r="AA17" s="114"/>
      <c r="AB17" s="114"/>
      <c r="AC17" s="114"/>
      <c r="AD17" s="114"/>
      <c r="AE17" s="352"/>
      <c r="AF17" s="352"/>
      <c r="AG17" s="352"/>
      <c r="AH17" s="352"/>
      <c r="AI17" s="352"/>
      <c r="AJ17" s="352"/>
      <c r="AK17" s="352"/>
      <c r="AL17" s="352"/>
      <c r="AM17" s="335"/>
      <c r="AN17" s="336"/>
      <c r="AO17" s="337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48"/>
      <c r="CI17" s="331">
        <f t="shared" si="0"/>
        <v>80</v>
      </c>
      <c r="CJ17" s="332">
        <v>12</v>
      </c>
      <c r="CK17" s="323"/>
      <c r="CL17" s="323">
        <f t="shared" si="1"/>
        <v>0</v>
      </c>
      <c r="CN17" s="486"/>
      <c r="CO17" s="486"/>
      <c r="CP17" s="486"/>
      <c r="CQ17" s="486"/>
      <c r="CR17" s="486"/>
      <c r="CS17" s="349"/>
      <c r="CT17" s="349"/>
      <c r="CU17" s="349"/>
      <c r="CV17" s="349"/>
      <c r="CW17" s="349"/>
    </row>
    <row r="18" spans="2:101" s="324" customFormat="1" ht="20.100000000000001" customHeight="1" x14ac:dyDescent="0.5">
      <c r="B18" s="326">
        <v>13</v>
      </c>
      <c r="C18" s="424">
        <v>12557</v>
      </c>
      <c r="D18" s="425" t="s">
        <v>168</v>
      </c>
      <c r="E18" s="14"/>
      <c r="F18" s="353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114"/>
      <c r="V18" s="114"/>
      <c r="W18" s="114"/>
      <c r="X18" s="114"/>
      <c r="Y18" s="115"/>
      <c r="Z18" s="114"/>
      <c r="AA18" s="114"/>
      <c r="AB18" s="114"/>
      <c r="AC18" s="114"/>
      <c r="AD18" s="114"/>
      <c r="AE18" s="354"/>
      <c r="AF18" s="354"/>
      <c r="AG18" s="354"/>
      <c r="AH18" s="354"/>
      <c r="AI18" s="354"/>
      <c r="AJ18" s="354"/>
      <c r="AK18" s="354"/>
      <c r="AL18" s="354"/>
      <c r="AM18" s="335"/>
      <c r="AN18" s="336"/>
      <c r="AO18" s="337"/>
      <c r="AP18" s="334"/>
      <c r="AQ18" s="334"/>
      <c r="AR18" s="334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48"/>
      <c r="CI18" s="331">
        <f t="shared" si="0"/>
        <v>80</v>
      </c>
      <c r="CJ18" s="332">
        <v>13</v>
      </c>
      <c r="CK18" s="323"/>
      <c r="CL18" s="323">
        <f t="shared" si="1"/>
        <v>0</v>
      </c>
    </row>
    <row r="19" spans="2:101" s="324" customFormat="1" ht="20.100000000000001" customHeight="1" x14ac:dyDescent="0.5">
      <c r="B19" s="326">
        <v>14</v>
      </c>
      <c r="C19" s="424">
        <v>12560</v>
      </c>
      <c r="D19" s="425" t="s">
        <v>169</v>
      </c>
      <c r="E19" s="346"/>
      <c r="F19" s="327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114"/>
      <c r="V19" s="114"/>
      <c r="W19" s="114"/>
      <c r="X19" s="114"/>
      <c r="Y19" s="115"/>
      <c r="Z19" s="114"/>
      <c r="AA19" s="114"/>
      <c r="AB19" s="114"/>
      <c r="AC19" s="114"/>
      <c r="AD19" s="114"/>
      <c r="AE19" s="328"/>
      <c r="AF19" s="328"/>
      <c r="AG19" s="328"/>
      <c r="AH19" s="328"/>
      <c r="AI19" s="328"/>
      <c r="AJ19" s="328"/>
      <c r="AK19" s="328"/>
      <c r="AL19" s="328"/>
      <c r="AM19" s="335"/>
      <c r="AN19" s="336"/>
      <c r="AO19" s="337"/>
      <c r="AP19" s="334"/>
      <c r="AQ19" s="334"/>
      <c r="AR19" s="334"/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4"/>
      <c r="CD19" s="334"/>
      <c r="CE19" s="334"/>
      <c r="CF19" s="334"/>
      <c r="CG19" s="334"/>
      <c r="CH19" s="348"/>
      <c r="CI19" s="331">
        <f t="shared" si="0"/>
        <v>80</v>
      </c>
      <c r="CJ19" s="332">
        <v>14</v>
      </c>
      <c r="CK19" s="323"/>
      <c r="CL19" s="323">
        <f t="shared" si="1"/>
        <v>0</v>
      </c>
    </row>
    <row r="20" spans="2:101" s="324" customFormat="1" ht="20.100000000000001" customHeight="1" x14ac:dyDescent="0.5">
      <c r="B20" s="326">
        <v>15</v>
      </c>
      <c r="C20" s="424">
        <v>13421</v>
      </c>
      <c r="D20" s="425" t="s">
        <v>170</v>
      </c>
      <c r="E20" s="14"/>
      <c r="F20" s="351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114"/>
      <c r="V20" s="114"/>
      <c r="W20" s="114"/>
      <c r="X20" s="114"/>
      <c r="Y20" s="115"/>
      <c r="Z20" s="114"/>
      <c r="AA20" s="114"/>
      <c r="AB20" s="114"/>
      <c r="AC20" s="114"/>
      <c r="AD20" s="114"/>
      <c r="AE20" s="352"/>
      <c r="AF20" s="352"/>
      <c r="AG20" s="352"/>
      <c r="AH20" s="352"/>
      <c r="AI20" s="352"/>
      <c r="AJ20" s="352"/>
      <c r="AK20" s="352"/>
      <c r="AL20" s="352"/>
      <c r="AM20" s="335"/>
      <c r="AN20" s="336"/>
      <c r="AO20" s="337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334"/>
      <c r="BU20" s="334"/>
      <c r="BV20" s="334"/>
      <c r="BW20" s="334"/>
      <c r="BX20" s="334"/>
      <c r="BY20" s="334"/>
      <c r="BZ20" s="334"/>
      <c r="CA20" s="334"/>
      <c r="CB20" s="334"/>
      <c r="CC20" s="334"/>
      <c r="CD20" s="334"/>
      <c r="CE20" s="334"/>
      <c r="CF20" s="334"/>
      <c r="CG20" s="334"/>
      <c r="CH20" s="348"/>
      <c r="CI20" s="331">
        <f t="shared" si="0"/>
        <v>80</v>
      </c>
      <c r="CJ20" s="332">
        <v>15</v>
      </c>
      <c r="CK20" s="323"/>
      <c r="CL20" s="323">
        <f t="shared" si="1"/>
        <v>0</v>
      </c>
    </row>
    <row r="21" spans="2:101" s="324" customFormat="1" ht="20.100000000000001" customHeight="1" x14ac:dyDescent="0.5">
      <c r="B21" s="326">
        <v>16</v>
      </c>
      <c r="C21" s="424">
        <v>13422</v>
      </c>
      <c r="D21" s="425" t="s">
        <v>171</v>
      </c>
      <c r="E21" s="341"/>
      <c r="F21" s="327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114"/>
      <c r="V21" s="114"/>
      <c r="W21" s="114"/>
      <c r="X21" s="114"/>
      <c r="Y21" s="115"/>
      <c r="Z21" s="114"/>
      <c r="AA21" s="114"/>
      <c r="AB21" s="114"/>
      <c r="AC21" s="114"/>
      <c r="AD21" s="114"/>
      <c r="AE21" s="328"/>
      <c r="AF21" s="328"/>
      <c r="AG21" s="328"/>
      <c r="AH21" s="328"/>
      <c r="AI21" s="328"/>
      <c r="AJ21" s="328"/>
      <c r="AK21" s="328"/>
      <c r="AL21" s="328"/>
      <c r="AM21" s="335"/>
      <c r="AN21" s="336"/>
      <c r="AO21" s="337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334"/>
      <c r="CG21" s="334"/>
      <c r="CH21" s="348"/>
      <c r="CI21" s="331">
        <f t="shared" si="0"/>
        <v>80</v>
      </c>
      <c r="CJ21" s="332">
        <v>16</v>
      </c>
      <c r="CK21" s="323"/>
      <c r="CL21" s="323">
        <f t="shared" si="1"/>
        <v>0</v>
      </c>
    </row>
    <row r="22" spans="2:101" s="324" customFormat="1" ht="20.100000000000001" customHeight="1" x14ac:dyDescent="0.5">
      <c r="B22" s="326">
        <v>17</v>
      </c>
      <c r="C22" s="424">
        <v>13423</v>
      </c>
      <c r="D22" s="425" t="s">
        <v>172</v>
      </c>
      <c r="E22" s="23"/>
      <c r="F22" s="351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114"/>
      <c r="V22" s="114"/>
      <c r="W22" s="114"/>
      <c r="X22" s="114"/>
      <c r="Y22" s="115"/>
      <c r="Z22" s="114"/>
      <c r="AA22" s="114"/>
      <c r="AB22" s="114"/>
      <c r="AC22" s="114"/>
      <c r="AD22" s="114"/>
      <c r="AE22" s="352"/>
      <c r="AF22" s="352"/>
      <c r="AG22" s="352"/>
      <c r="AH22" s="352"/>
      <c r="AI22" s="352"/>
      <c r="AJ22" s="352"/>
      <c r="AK22" s="352"/>
      <c r="AL22" s="352"/>
      <c r="AM22" s="335"/>
      <c r="AN22" s="336"/>
      <c r="AO22" s="337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4"/>
      <c r="CD22" s="334"/>
      <c r="CE22" s="334"/>
      <c r="CF22" s="334"/>
      <c r="CG22" s="334"/>
      <c r="CH22" s="348"/>
      <c r="CI22" s="331">
        <f t="shared" si="0"/>
        <v>80</v>
      </c>
      <c r="CJ22" s="332">
        <v>17</v>
      </c>
      <c r="CK22" s="323"/>
      <c r="CL22" s="323">
        <f t="shared" si="1"/>
        <v>0</v>
      </c>
    </row>
    <row r="23" spans="2:101" s="324" customFormat="1" ht="20.100000000000001" customHeight="1" x14ac:dyDescent="0.5">
      <c r="B23" s="326">
        <v>18</v>
      </c>
      <c r="C23" s="424">
        <v>13425</v>
      </c>
      <c r="D23" s="425" t="s">
        <v>173</v>
      </c>
      <c r="E23" s="341"/>
      <c r="F23" s="351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114"/>
      <c r="V23" s="114"/>
      <c r="W23" s="114"/>
      <c r="X23" s="114"/>
      <c r="Y23" s="115"/>
      <c r="Z23" s="114"/>
      <c r="AA23" s="114"/>
      <c r="AB23" s="114"/>
      <c r="AC23" s="114"/>
      <c r="AD23" s="114"/>
      <c r="AE23" s="352"/>
      <c r="AF23" s="352"/>
      <c r="AG23" s="352"/>
      <c r="AH23" s="352"/>
      <c r="AI23" s="352"/>
      <c r="AJ23" s="352"/>
      <c r="AK23" s="352"/>
      <c r="AL23" s="352"/>
      <c r="AM23" s="335"/>
      <c r="AN23" s="336"/>
      <c r="AO23" s="337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4"/>
      <c r="CH23" s="348"/>
      <c r="CI23" s="331">
        <f t="shared" si="0"/>
        <v>80</v>
      </c>
      <c r="CJ23" s="332">
        <v>18</v>
      </c>
      <c r="CK23" s="323"/>
      <c r="CL23" s="323">
        <f t="shared" si="1"/>
        <v>0</v>
      </c>
    </row>
    <row r="24" spans="2:101" s="324" customFormat="1" ht="20.100000000000001" customHeight="1" x14ac:dyDescent="0.5">
      <c r="B24" s="326">
        <v>19</v>
      </c>
      <c r="C24" s="424">
        <v>13427</v>
      </c>
      <c r="D24" s="425" t="s">
        <v>174</v>
      </c>
      <c r="E24" s="355"/>
      <c r="F24" s="327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114"/>
      <c r="V24" s="114"/>
      <c r="W24" s="114"/>
      <c r="X24" s="114"/>
      <c r="Y24" s="115"/>
      <c r="Z24" s="114"/>
      <c r="AA24" s="114"/>
      <c r="AB24" s="114"/>
      <c r="AC24" s="114"/>
      <c r="AD24" s="114"/>
      <c r="AE24" s="328"/>
      <c r="AF24" s="328"/>
      <c r="AG24" s="328"/>
      <c r="AH24" s="328"/>
      <c r="AI24" s="328"/>
      <c r="AJ24" s="328"/>
      <c r="AK24" s="328"/>
      <c r="AL24" s="328"/>
      <c r="AM24" s="335"/>
      <c r="AN24" s="336"/>
      <c r="AO24" s="337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4"/>
      <c r="CH24" s="348"/>
      <c r="CI24" s="331">
        <f t="shared" si="0"/>
        <v>80</v>
      </c>
      <c r="CJ24" s="332">
        <v>19</v>
      </c>
      <c r="CK24" s="323"/>
      <c r="CL24" s="323">
        <f t="shared" si="1"/>
        <v>0</v>
      </c>
    </row>
    <row r="25" spans="2:101" s="324" customFormat="1" ht="20.100000000000001" customHeight="1" x14ac:dyDescent="0.5">
      <c r="B25" s="326">
        <v>20</v>
      </c>
      <c r="C25" s="424">
        <v>13431</v>
      </c>
      <c r="D25" s="425" t="s">
        <v>175</v>
      </c>
      <c r="E25" s="356"/>
      <c r="F25" s="353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114"/>
      <c r="V25" s="114"/>
      <c r="W25" s="114"/>
      <c r="X25" s="114"/>
      <c r="Y25" s="115"/>
      <c r="Z25" s="114"/>
      <c r="AA25" s="114"/>
      <c r="AB25" s="114"/>
      <c r="AC25" s="114"/>
      <c r="AD25" s="114"/>
      <c r="AE25" s="354"/>
      <c r="AF25" s="354"/>
      <c r="AG25" s="354"/>
      <c r="AH25" s="354"/>
      <c r="AI25" s="354"/>
      <c r="AJ25" s="354"/>
      <c r="AK25" s="354"/>
      <c r="AL25" s="354"/>
      <c r="AM25" s="335"/>
      <c r="AN25" s="336"/>
      <c r="AO25" s="337"/>
      <c r="AP25" s="334"/>
      <c r="AQ25" s="334"/>
      <c r="AR25" s="334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>
        <v>1</v>
      </c>
      <c r="BT25" s="334"/>
      <c r="BU25" s="334"/>
      <c r="BV25" s="334"/>
      <c r="BW25" s="334"/>
      <c r="BX25" s="334"/>
      <c r="BY25" s="334"/>
      <c r="BZ25" s="334"/>
      <c r="CA25" s="334"/>
      <c r="CB25" s="334"/>
      <c r="CC25" s="334"/>
      <c r="CD25" s="334"/>
      <c r="CE25" s="334"/>
      <c r="CF25" s="334"/>
      <c r="CG25" s="334"/>
      <c r="CH25" s="348"/>
      <c r="CI25" s="331">
        <f t="shared" si="0"/>
        <v>79</v>
      </c>
      <c r="CJ25" s="332">
        <v>20</v>
      </c>
      <c r="CK25" s="323"/>
      <c r="CL25" s="323">
        <f t="shared" si="1"/>
        <v>1</v>
      </c>
    </row>
    <row r="26" spans="2:101" s="324" customFormat="1" ht="20.100000000000001" customHeight="1" x14ac:dyDescent="0.5">
      <c r="B26" s="326">
        <v>21</v>
      </c>
      <c r="C26" s="424">
        <v>13497</v>
      </c>
      <c r="D26" s="425" t="s">
        <v>176</v>
      </c>
      <c r="E26" s="356"/>
      <c r="F26" s="353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114"/>
      <c r="V26" s="114"/>
      <c r="W26" s="114"/>
      <c r="X26" s="114"/>
      <c r="Y26" s="115"/>
      <c r="Z26" s="114"/>
      <c r="AA26" s="114"/>
      <c r="AB26" s="114"/>
      <c r="AC26" s="114"/>
      <c r="AD26" s="114"/>
      <c r="AE26" s="354"/>
      <c r="AF26" s="354"/>
      <c r="AG26" s="354"/>
      <c r="AH26" s="354"/>
      <c r="AI26" s="354"/>
      <c r="AJ26" s="354"/>
      <c r="AK26" s="354"/>
      <c r="AL26" s="354"/>
      <c r="AM26" s="335"/>
      <c r="AN26" s="336"/>
      <c r="AO26" s="337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>
        <v>1</v>
      </c>
      <c r="BT26" s="334"/>
      <c r="BU26" s="334"/>
      <c r="BV26" s="334"/>
      <c r="BW26" s="33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4"/>
      <c r="CH26" s="348"/>
      <c r="CI26" s="331">
        <f t="shared" ref="CI26:CI33" si="2">($CI$4-CL26)</f>
        <v>79</v>
      </c>
      <c r="CJ26" s="332">
        <v>21</v>
      </c>
      <c r="CK26" s="323"/>
      <c r="CL26" s="323">
        <f t="shared" si="1"/>
        <v>1</v>
      </c>
    </row>
    <row r="27" spans="2:101" s="324" customFormat="1" ht="20.100000000000001" customHeight="1" x14ac:dyDescent="0.5">
      <c r="B27" s="326">
        <v>22</v>
      </c>
      <c r="C27" s="424">
        <v>13562</v>
      </c>
      <c r="D27" s="425" t="s">
        <v>177</v>
      </c>
      <c r="E27" s="356"/>
      <c r="F27" s="353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114"/>
      <c r="V27" s="114"/>
      <c r="W27" s="114"/>
      <c r="X27" s="114"/>
      <c r="Y27" s="115"/>
      <c r="Z27" s="114"/>
      <c r="AA27" s="114"/>
      <c r="AB27" s="114"/>
      <c r="AC27" s="114"/>
      <c r="AD27" s="114"/>
      <c r="AE27" s="354"/>
      <c r="AF27" s="354"/>
      <c r="AG27" s="354"/>
      <c r="AH27" s="354"/>
      <c r="AI27" s="354"/>
      <c r="AJ27" s="354"/>
      <c r="AK27" s="354"/>
      <c r="AL27" s="354"/>
      <c r="AM27" s="335"/>
      <c r="AN27" s="336"/>
      <c r="AO27" s="337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48"/>
      <c r="CI27" s="331">
        <f t="shared" si="2"/>
        <v>80</v>
      </c>
      <c r="CJ27" s="332">
        <v>22</v>
      </c>
      <c r="CK27" s="323"/>
      <c r="CL27" s="323">
        <f t="shared" si="1"/>
        <v>0</v>
      </c>
    </row>
    <row r="28" spans="2:101" s="324" customFormat="1" ht="20.100000000000001" customHeight="1" x14ac:dyDescent="0.5">
      <c r="B28" s="326">
        <v>23</v>
      </c>
      <c r="C28" s="401"/>
      <c r="D28" s="402"/>
      <c r="E28" s="356"/>
      <c r="F28" s="353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114"/>
      <c r="V28" s="114"/>
      <c r="W28" s="114"/>
      <c r="X28" s="114"/>
      <c r="Y28" s="115"/>
      <c r="Z28" s="114"/>
      <c r="AA28" s="114"/>
      <c r="AB28" s="114"/>
      <c r="AC28" s="114"/>
      <c r="AD28" s="114"/>
      <c r="AE28" s="354"/>
      <c r="AF28" s="354"/>
      <c r="AG28" s="354"/>
      <c r="AH28" s="354"/>
      <c r="AI28" s="354"/>
      <c r="AJ28" s="354"/>
      <c r="AK28" s="354"/>
      <c r="AL28" s="354"/>
      <c r="AM28" s="335"/>
      <c r="AN28" s="336"/>
      <c r="AO28" s="337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48"/>
      <c r="CI28" s="331">
        <f t="shared" si="2"/>
        <v>80</v>
      </c>
      <c r="CJ28" s="332">
        <v>23</v>
      </c>
      <c r="CK28" s="323"/>
      <c r="CL28" s="323">
        <f t="shared" si="1"/>
        <v>0</v>
      </c>
    </row>
    <row r="29" spans="2:101" s="324" customFormat="1" ht="20.100000000000001" customHeight="1" x14ac:dyDescent="0.5">
      <c r="B29" s="326">
        <v>24</v>
      </c>
      <c r="C29" s="368"/>
      <c r="D29" s="370"/>
      <c r="E29" s="356"/>
      <c r="F29" s="353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114"/>
      <c r="V29" s="114"/>
      <c r="W29" s="114"/>
      <c r="X29" s="114"/>
      <c r="Y29" s="115"/>
      <c r="Z29" s="114"/>
      <c r="AA29" s="114"/>
      <c r="AB29" s="114"/>
      <c r="AC29" s="114"/>
      <c r="AD29" s="114"/>
      <c r="AE29" s="354"/>
      <c r="AF29" s="354"/>
      <c r="AG29" s="354"/>
      <c r="AH29" s="354"/>
      <c r="AI29" s="354"/>
      <c r="AJ29" s="354"/>
      <c r="AK29" s="354"/>
      <c r="AL29" s="354"/>
      <c r="AM29" s="335"/>
      <c r="AN29" s="336"/>
      <c r="AO29" s="337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48"/>
      <c r="CI29" s="331">
        <f t="shared" si="2"/>
        <v>80</v>
      </c>
      <c r="CJ29" s="332">
        <v>24</v>
      </c>
      <c r="CK29" s="323"/>
      <c r="CL29" s="323">
        <f t="shared" si="1"/>
        <v>0</v>
      </c>
    </row>
    <row r="30" spans="2:101" s="324" customFormat="1" ht="20.100000000000001" customHeight="1" x14ac:dyDescent="0.5">
      <c r="B30" s="326">
        <v>25</v>
      </c>
      <c r="C30" s="368"/>
      <c r="D30" s="370"/>
      <c r="E30" s="356"/>
      <c r="F30" s="353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114"/>
      <c r="V30" s="114"/>
      <c r="W30" s="114"/>
      <c r="X30" s="114"/>
      <c r="Y30" s="115"/>
      <c r="Z30" s="114"/>
      <c r="AA30" s="114"/>
      <c r="AB30" s="114"/>
      <c r="AC30" s="114"/>
      <c r="AD30" s="114"/>
      <c r="AE30" s="354"/>
      <c r="AF30" s="354"/>
      <c r="AG30" s="354"/>
      <c r="AH30" s="354"/>
      <c r="AI30" s="354"/>
      <c r="AJ30" s="354"/>
      <c r="AK30" s="354"/>
      <c r="AL30" s="354"/>
      <c r="AM30" s="335"/>
      <c r="AN30" s="336"/>
      <c r="AO30" s="337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334"/>
      <c r="BU30" s="334"/>
      <c r="BV30" s="334"/>
      <c r="BW30" s="334"/>
      <c r="BX30" s="334"/>
      <c r="BY30" s="334"/>
      <c r="BZ30" s="334"/>
      <c r="CA30" s="334"/>
      <c r="CB30" s="334"/>
      <c r="CC30" s="334"/>
      <c r="CD30" s="334"/>
      <c r="CE30" s="334"/>
      <c r="CF30" s="334"/>
      <c r="CG30" s="334"/>
      <c r="CH30" s="348"/>
      <c r="CI30" s="331">
        <f t="shared" si="2"/>
        <v>80</v>
      </c>
      <c r="CJ30" s="332">
        <v>25</v>
      </c>
      <c r="CK30" s="323"/>
      <c r="CL30" s="323">
        <f t="shared" si="1"/>
        <v>0</v>
      </c>
    </row>
    <row r="31" spans="2:101" s="324" customFormat="1" ht="20.100000000000001" customHeight="1" x14ac:dyDescent="0.5">
      <c r="B31" s="326">
        <v>26</v>
      </c>
      <c r="C31" s="368"/>
      <c r="D31" s="370"/>
      <c r="E31" s="15"/>
      <c r="F31" s="327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328"/>
      <c r="AF31" s="328"/>
      <c r="AG31" s="328"/>
      <c r="AH31" s="328"/>
      <c r="AI31" s="328"/>
      <c r="AJ31" s="328"/>
      <c r="AK31" s="328"/>
      <c r="AL31" s="328"/>
      <c r="AM31" s="335"/>
      <c r="AN31" s="336"/>
      <c r="AO31" s="337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48"/>
      <c r="CI31" s="331">
        <f t="shared" si="2"/>
        <v>80</v>
      </c>
      <c r="CJ31" s="332">
        <v>26</v>
      </c>
      <c r="CK31" s="323"/>
      <c r="CL31" s="323">
        <f t="shared" si="1"/>
        <v>0</v>
      </c>
    </row>
    <row r="32" spans="2:101" s="324" customFormat="1" ht="20.100000000000001" customHeight="1" x14ac:dyDescent="0.55000000000000004">
      <c r="B32" s="326">
        <v>27</v>
      </c>
      <c r="C32" s="369"/>
      <c r="D32" s="371"/>
      <c r="E32" s="333"/>
      <c r="F32" s="327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328"/>
      <c r="AF32" s="328"/>
      <c r="AG32" s="328"/>
      <c r="AH32" s="328"/>
      <c r="AI32" s="328"/>
      <c r="AJ32" s="328"/>
      <c r="AK32" s="328"/>
      <c r="AL32" s="328"/>
      <c r="AM32" s="335"/>
      <c r="AN32" s="336"/>
      <c r="AO32" s="337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48"/>
      <c r="CI32" s="331">
        <f t="shared" si="2"/>
        <v>80</v>
      </c>
      <c r="CJ32" s="332">
        <v>27</v>
      </c>
      <c r="CK32" s="323"/>
      <c r="CL32" s="323">
        <f t="shared" si="1"/>
        <v>0</v>
      </c>
    </row>
    <row r="33" spans="2:90" s="324" customFormat="1" ht="20.100000000000001" customHeight="1" x14ac:dyDescent="0.5">
      <c r="B33" s="326">
        <v>28</v>
      </c>
      <c r="C33" s="357"/>
      <c r="D33" s="487"/>
      <c r="E33" s="488"/>
      <c r="F33" s="351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352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352"/>
      <c r="AF33" s="352"/>
      <c r="AG33" s="352"/>
      <c r="AH33" s="352"/>
      <c r="AI33" s="352"/>
      <c r="AJ33" s="352"/>
      <c r="AK33" s="352"/>
      <c r="AL33" s="352"/>
      <c r="AM33" s="335"/>
      <c r="AN33" s="336"/>
      <c r="AO33" s="337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334"/>
      <c r="BU33" s="334"/>
      <c r="BV33" s="334"/>
      <c r="BW33" s="334"/>
      <c r="BX33" s="334"/>
      <c r="BY33" s="334"/>
      <c r="BZ33" s="334"/>
      <c r="CA33" s="334"/>
      <c r="CB33" s="334"/>
      <c r="CC33" s="334"/>
      <c r="CD33" s="334"/>
      <c r="CE33" s="334"/>
      <c r="CF33" s="334"/>
      <c r="CG33" s="334"/>
      <c r="CH33" s="348"/>
      <c r="CI33" s="331">
        <f t="shared" si="2"/>
        <v>80</v>
      </c>
      <c r="CJ33" s="332">
        <v>28</v>
      </c>
      <c r="CK33" s="323"/>
      <c r="CL33" s="323">
        <f t="shared" si="1"/>
        <v>0</v>
      </c>
    </row>
    <row r="34" spans="2:90" s="324" customFormat="1" ht="20.100000000000001" customHeight="1" x14ac:dyDescent="0.5">
      <c r="B34" s="326">
        <v>29</v>
      </c>
      <c r="C34" s="357"/>
      <c r="D34" s="358"/>
      <c r="E34" s="228"/>
      <c r="F34" s="327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328"/>
      <c r="AF34" s="328"/>
      <c r="AG34" s="328"/>
      <c r="AH34" s="328"/>
      <c r="AI34" s="328"/>
      <c r="AJ34" s="328"/>
      <c r="AK34" s="328"/>
      <c r="AL34" s="328"/>
      <c r="AM34" s="335"/>
      <c r="AN34" s="336"/>
      <c r="AO34" s="337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334"/>
      <c r="BU34" s="334"/>
      <c r="BV34" s="334"/>
      <c r="BW34" s="334"/>
      <c r="BX34" s="334"/>
      <c r="BY34" s="334"/>
      <c r="BZ34" s="334"/>
      <c r="CA34" s="334"/>
      <c r="CB34" s="334"/>
      <c r="CC34" s="334"/>
      <c r="CD34" s="334"/>
      <c r="CE34" s="334"/>
      <c r="CF34" s="334"/>
      <c r="CG34" s="334"/>
      <c r="CH34" s="348"/>
      <c r="CI34" s="331">
        <f t="shared" si="0"/>
        <v>80</v>
      </c>
      <c r="CJ34" s="332">
        <v>24</v>
      </c>
      <c r="CK34" s="323"/>
      <c r="CL34" s="323">
        <f t="shared" si="1"/>
        <v>0</v>
      </c>
    </row>
    <row r="35" spans="2:90" s="324" customFormat="1" ht="20.100000000000001" customHeight="1" x14ac:dyDescent="0.5">
      <c r="B35" s="326">
        <v>30</v>
      </c>
      <c r="C35" s="359"/>
      <c r="D35" s="360"/>
      <c r="E35" s="228"/>
      <c r="F35" s="327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328"/>
      <c r="AF35" s="328"/>
      <c r="AG35" s="328"/>
      <c r="AH35" s="328"/>
      <c r="AI35" s="328"/>
      <c r="AJ35" s="328"/>
      <c r="AK35" s="328"/>
      <c r="AL35" s="328"/>
      <c r="AM35" s="335"/>
      <c r="AN35" s="336"/>
      <c r="AO35" s="337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4"/>
      <c r="CA35" s="334"/>
      <c r="CB35" s="334"/>
      <c r="CC35" s="334"/>
      <c r="CD35" s="334"/>
      <c r="CE35" s="334"/>
      <c r="CF35" s="334"/>
      <c r="CG35" s="334"/>
      <c r="CH35" s="348"/>
      <c r="CI35" s="331">
        <f t="shared" si="0"/>
        <v>80</v>
      </c>
      <c r="CJ35" s="332">
        <v>25</v>
      </c>
      <c r="CK35" s="323"/>
      <c r="CL35" s="323">
        <f t="shared" si="1"/>
        <v>0</v>
      </c>
    </row>
    <row r="36" spans="2:90" s="324" customFormat="1" ht="20.100000000000001" customHeight="1" x14ac:dyDescent="0.5">
      <c r="B36" s="326">
        <v>31</v>
      </c>
      <c r="C36" s="359"/>
      <c r="D36" s="489"/>
      <c r="E36" s="490"/>
      <c r="F36" s="327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328"/>
      <c r="AF36" s="328"/>
      <c r="AG36" s="328"/>
      <c r="AH36" s="328"/>
      <c r="AI36" s="328"/>
      <c r="AJ36" s="328"/>
      <c r="AK36" s="328"/>
      <c r="AL36" s="328"/>
      <c r="AM36" s="335"/>
      <c r="AN36" s="336"/>
      <c r="AO36" s="337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  <c r="CB36" s="334"/>
      <c r="CC36" s="334"/>
      <c r="CD36" s="334"/>
      <c r="CE36" s="334"/>
      <c r="CF36" s="334"/>
      <c r="CG36" s="334"/>
      <c r="CH36" s="348"/>
      <c r="CI36" s="331">
        <f t="shared" si="0"/>
        <v>80</v>
      </c>
      <c r="CJ36" s="332">
        <v>26</v>
      </c>
      <c r="CK36" s="323"/>
      <c r="CL36" s="323">
        <f t="shared" si="1"/>
        <v>0</v>
      </c>
    </row>
    <row r="37" spans="2:90" s="324" customFormat="1" ht="20.100000000000001" customHeight="1" x14ac:dyDescent="0.5">
      <c r="B37" s="326">
        <v>32</v>
      </c>
      <c r="C37" s="363"/>
      <c r="D37" s="360"/>
      <c r="E37" s="228"/>
      <c r="F37" s="327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328"/>
      <c r="AF37" s="328"/>
      <c r="AG37" s="328"/>
      <c r="AH37" s="328"/>
      <c r="AI37" s="328"/>
      <c r="AJ37" s="328"/>
      <c r="AK37" s="328"/>
      <c r="AL37" s="328"/>
      <c r="AM37" s="335"/>
      <c r="AN37" s="336"/>
      <c r="AO37" s="337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34"/>
      <c r="BH37" s="334"/>
      <c r="BI37" s="334"/>
      <c r="BJ37" s="334"/>
      <c r="BK37" s="334"/>
      <c r="BL37" s="334"/>
      <c r="BM37" s="334"/>
      <c r="BN37" s="334"/>
      <c r="BO37" s="334"/>
      <c r="BP37" s="334"/>
      <c r="BQ37" s="334"/>
      <c r="BR37" s="334"/>
      <c r="BS37" s="334"/>
      <c r="BT37" s="334"/>
      <c r="BU37" s="334"/>
      <c r="BV37" s="334"/>
      <c r="BW37" s="334"/>
      <c r="BX37" s="334"/>
      <c r="BY37" s="334"/>
      <c r="BZ37" s="334"/>
      <c r="CA37" s="334"/>
      <c r="CB37" s="334"/>
      <c r="CC37" s="334"/>
      <c r="CD37" s="334"/>
      <c r="CE37" s="334"/>
      <c r="CF37" s="334"/>
      <c r="CG37" s="334"/>
      <c r="CH37" s="348"/>
      <c r="CI37" s="331">
        <f t="shared" si="0"/>
        <v>80</v>
      </c>
      <c r="CJ37" s="332">
        <v>27</v>
      </c>
      <c r="CK37" s="323"/>
      <c r="CL37" s="323">
        <f t="shared" si="1"/>
        <v>0</v>
      </c>
    </row>
    <row r="38" spans="2:90" s="324" customFormat="1" ht="20.100000000000001" customHeight="1" x14ac:dyDescent="0.5">
      <c r="B38" s="326">
        <v>33</v>
      </c>
      <c r="C38" s="364"/>
      <c r="D38" s="365"/>
      <c r="E38" s="23"/>
      <c r="F38" s="327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114"/>
      <c r="V38" s="114"/>
      <c r="W38" s="114"/>
      <c r="X38" s="114"/>
      <c r="Y38" s="115"/>
      <c r="Z38" s="114"/>
      <c r="AA38" s="114"/>
      <c r="AB38" s="114"/>
      <c r="AC38" s="114"/>
      <c r="AD38" s="114"/>
      <c r="AE38" s="328"/>
      <c r="AF38" s="328"/>
      <c r="AG38" s="328"/>
      <c r="AH38" s="328"/>
      <c r="AI38" s="328"/>
      <c r="AJ38" s="328"/>
      <c r="AK38" s="328"/>
      <c r="AL38" s="328"/>
      <c r="AM38" s="335"/>
      <c r="AN38" s="336"/>
      <c r="AO38" s="337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334"/>
      <c r="BU38" s="334"/>
      <c r="BV38" s="334"/>
      <c r="BW38" s="334"/>
      <c r="BX38" s="334"/>
      <c r="BY38" s="334"/>
      <c r="BZ38" s="334"/>
      <c r="CA38" s="334"/>
      <c r="CB38" s="334"/>
      <c r="CC38" s="334"/>
      <c r="CD38" s="334"/>
      <c r="CE38" s="334"/>
      <c r="CF38" s="334"/>
      <c r="CG38" s="334"/>
      <c r="CH38" s="348"/>
      <c r="CI38" s="331">
        <f t="shared" si="0"/>
        <v>80</v>
      </c>
      <c r="CJ38" s="332">
        <v>28</v>
      </c>
      <c r="CK38" s="323"/>
      <c r="CL38" s="323">
        <f t="shared" si="1"/>
        <v>0</v>
      </c>
    </row>
    <row r="39" spans="2:90" s="324" customFormat="1" ht="20.100000000000001" customHeight="1" x14ac:dyDescent="0.5">
      <c r="B39" s="326">
        <v>34</v>
      </c>
      <c r="C39" s="364"/>
      <c r="D39" s="365"/>
      <c r="E39" s="23"/>
      <c r="F39" s="327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114"/>
      <c r="V39" s="114"/>
      <c r="W39" s="114"/>
      <c r="X39" s="114"/>
      <c r="Y39" s="115"/>
      <c r="Z39" s="114"/>
      <c r="AA39" s="114"/>
      <c r="AB39" s="114"/>
      <c r="AC39" s="114"/>
      <c r="AD39" s="114"/>
      <c r="AE39" s="328"/>
      <c r="AF39" s="328"/>
      <c r="AG39" s="328"/>
      <c r="AH39" s="328"/>
      <c r="AI39" s="328"/>
      <c r="AJ39" s="328"/>
      <c r="AK39" s="328"/>
      <c r="AL39" s="328"/>
      <c r="AM39" s="335"/>
      <c r="AN39" s="336"/>
      <c r="AO39" s="337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4"/>
      <c r="BR39" s="334"/>
      <c r="BS39" s="334"/>
      <c r="BT39" s="334"/>
      <c r="BU39" s="334"/>
      <c r="BV39" s="334"/>
      <c r="BW39" s="334"/>
      <c r="BX39" s="334"/>
      <c r="BY39" s="334"/>
      <c r="BZ39" s="334"/>
      <c r="CA39" s="334"/>
      <c r="CB39" s="334"/>
      <c r="CC39" s="334"/>
      <c r="CD39" s="334"/>
      <c r="CE39" s="334"/>
      <c r="CF39" s="334"/>
      <c r="CG39" s="334"/>
      <c r="CH39" s="335"/>
      <c r="CI39" s="331">
        <f t="shared" si="0"/>
        <v>80</v>
      </c>
      <c r="CJ39" s="332">
        <v>29</v>
      </c>
      <c r="CK39" s="323"/>
      <c r="CL39" s="323">
        <f t="shared" si="1"/>
        <v>0</v>
      </c>
    </row>
    <row r="40" spans="2:90" s="324" customFormat="1" ht="20.100000000000001" customHeight="1" thickBot="1" x14ac:dyDescent="0.55000000000000004">
      <c r="B40" s="374">
        <v>35</v>
      </c>
      <c r="C40" s="375"/>
      <c r="D40" s="376"/>
      <c r="E40" s="377"/>
      <c r="F40" s="378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80"/>
      <c r="V40" s="380"/>
      <c r="W40" s="380"/>
      <c r="X40" s="380"/>
      <c r="Y40" s="381"/>
      <c r="Z40" s="380"/>
      <c r="AA40" s="380"/>
      <c r="AB40" s="380"/>
      <c r="AC40" s="380"/>
      <c r="AD40" s="380"/>
      <c r="AE40" s="379"/>
      <c r="AF40" s="379"/>
      <c r="AG40" s="379"/>
      <c r="AH40" s="379"/>
      <c r="AI40" s="379"/>
      <c r="AJ40" s="379"/>
      <c r="AK40" s="379"/>
      <c r="AL40" s="379"/>
      <c r="AM40" s="382"/>
      <c r="AN40" s="336"/>
      <c r="AO40" s="386"/>
      <c r="AP40" s="387"/>
      <c r="AQ40" s="387"/>
      <c r="AR40" s="387"/>
      <c r="AS40" s="387"/>
      <c r="AT40" s="387"/>
      <c r="AU40" s="387"/>
      <c r="AV40" s="387"/>
      <c r="AW40" s="387"/>
      <c r="AX40" s="387"/>
      <c r="AY40" s="387"/>
      <c r="AZ40" s="387"/>
      <c r="BA40" s="387"/>
      <c r="BB40" s="387"/>
      <c r="BC40" s="387"/>
      <c r="BD40" s="387"/>
      <c r="BE40" s="387"/>
      <c r="BF40" s="387"/>
      <c r="BG40" s="387"/>
      <c r="BH40" s="387"/>
      <c r="BI40" s="387"/>
      <c r="BJ40" s="387"/>
      <c r="BK40" s="387"/>
      <c r="BL40" s="387"/>
      <c r="BM40" s="387"/>
      <c r="BN40" s="387"/>
      <c r="BO40" s="387"/>
      <c r="BP40" s="387"/>
      <c r="BQ40" s="387"/>
      <c r="BR40" s="387"/>
      <c r="BS40" s="387"/>
      <c r="BT40" s="387"/>
      <c r="BU40" s="387"/>
      <c r="BV40" s="387"/>
      <c r="BW40" s="387"/>
      <c r="BX40" s="387"/>
      <c r="BY40" s="387"/>
      <c r="BZ40" s="387"/>
      <c r="CA40" s="387"/>
      <c r="CB40" s="387"/>
      <c r="CC40" s="387"/>
      <c r="CD40" s="387"/>
      <c r="CE40" s="387"/>
      <c r="CF40" s="387"/>
      <c r="CG40" s="387"/>
      <c r="CH40" s="382"/>
      <c r="CI40" s="389">
        <f t="shared" si="0"/>
        <v>80</v>
      </c>
      <c r="CJ40" s="403">
        <v>30</v>
      </c>
      <c r="CK40" s="323"/>
      <c r="CL40" s="323">
        <f t="shared" si="1"/>
        <v>0</v>
      </c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A62"/>
  <sheetViews>
    <sheetView showGridLines="0" zoomScaleNormal="100" zoomScaleSheetLayoutView="100"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K28" sqref="K28"/>
    </sheetView>
  </sheetViews>
  <sheetFormatPr defaultColWidth="9.140625" defaultRowHeight="21.75" x14ac:dyDescent="0.5"/>
  <cols>
    <col min="1" max="1" width="5.42578125" style="77" customWidth="1"/>
    <col min="2" max="2" width="3.28515625" style="77" customWidth="1"/>
    <col min="3" max="3" width="28.5703125" style="77" customWidth="1"/>
    <col min="4" max="21" width="2.7109375" style="77" customWidth="1"/>
    <col min="22" max="24" width="4.42578125" style="77" customWidth="1"/>
    <col min="25" max="25" width="4.7109375" style="77" customWidth="1"/>
    <col min="26" max="27" width="4.42578125" style="77" customWidth="1"/>
    <col min="28" max="16384" width="9.140625" style="77"/>
  </cols>
  <sheetData>
    <row r="1" spans="2:27" ht="35.1" customHeight="1" thickBot="1" x14ac:dyDescent="0.6">
      <c r="B1" s="491" t="s">
        <v>104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</row>
    <row r="2" spans="2:27" ht="18.95" customHeight="1" thickBot="1" x14ac:dyDescent="0.55000000000000004">
      <c r="B2" s="78"/>
      <c r="C2" s="78"/>
      <c r="D2" s="508" t="s">
        <v>38</v>
      </c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10"/>
      <c r="V2" s="511" t="s">
        <v>3</v>
      </c>
      <c r="W2" s="512"/>
      <c r="X2" s="512"/>
      <c r="Y2" s="513"/>
      <c r="Z2" s="79" t="s">
        <v>4</v>
      </c>
      <c r="AA2" s="78"/>
    </row>
    <row r="3" spans="2:27" ht="18.95" customHeight="1" x14ac:dyDescent="0.5">
      <c r="B3" s="80" t="s">
        <v>0</v>
      </c>
      <c r="C3" s="80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  <c r="V3" s="84" t="s">
        <v>5</v>
      </c>
      <c r="W3" s="514" t="s">
        <v>39</v>
      </c>
      <c r="X3" s="517" t="s">
        <v>40</v>
      </c>
      <c r="Y3" s="520" t="s">
        <v>1</v>
      </c>
      <c r="Z3" s="85" t="s">
        <v>6</v>
      </c>
      <c r="AA3" s="86"/>
    </row>
    <row r="4" spans="2:27" ht="18.95" customHeight="1" x14ac:dyDescent="0.55000000000000004">
      <c r="B4" s="80" t="s">
        <v>2</v>
      </c>
      <c r="C4" s="87" t="s">
        <v>51</v>
      </c>
      <c r="D4" s="88"/>
      <c r="E4" s="89"/>
      <c r="F4" s="88"/>
      <c r="G4" s="89"/>
      <c r="H4" s="88"/>
      <c r="I4" s="89"/>
      <c r="J4" s="88"/>
      <c r="K4" s="89"/>
      <c r="L4" s="88"/>
      <c r="M4" s="89"/>
      <c r="N4" s="88"/>
      <c r="O4" s="89"/>
      <c r="P4" s="88"/>
      <c r="Q4" s="89"/>
      <c r="R4" s="88"/>
      <c r="S4" s="89"/>
      <c r="T4" s="88"/>
      <c r="U4" s="89"/>
      <c r="V4" s="90" t="s">
        <v>7</v>
      </c>
      <c r="W4" s="515"/>
      <c r="X4" s="518"/>
      <c r="Y4" s="521"/>
      <c r="Z4" s="85" t="s">
        <v>8</v>
      </c>
      <c r="AA4" s="86" t="s">
        <v>9</v>
      </c>
    </row>
    <row r="5" spans="2:27" ht="18.95" customHeight="1" thickBot="1" x14ac:dyDescent="0.55000000000000004">
      <c r="B5" s="91"/>
      <c r="C5" s="80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3"/>
      <c r="V5" s="92" t="s">
        <v>10</v>
      </c>
      <c r="W5" s="516"/>
      <c r="X5" s="519"/>
      <c r="Y5" s="522"/>
      <c r="Z5" s="85" t="s">
        <v>11</v>
      </c>
      <c r="AA5" s="86"/>
    </row>
    <row r="6" spans="2:27" ht="18.95" customHeight="1" thickBot="1" x14ac:dyDescent="0.6">
      <c r="B6" s="93"/>
      <c r="C6" s="94"/>
      <c r="D6" s="95"/>
      <c r="E6" s="96"/>
      <c r="F6" s="96">
        <v>10</v>
      </c>
      <c r="G6" s="96">
        <v>10</v>
      </c>
      <c r="H6" s="96">
        <v>10</v>
      </c>
      <c r="I6" s="96">
        <v>10</v>
      </c>
      <c r="J6" s="96">
        <v>10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8">
        <f t="shared" ref="V6:V27" si="0">SUM(D6:U6)</f>
        <v>50</v>
      </c>
      <c r="W6" s="99">
        <v>20</v>
      </c>
      <c r="X6" s="99">
        <v>30</v>
      </c>
      <c r="Y6" s="100">
        <f t="shared" ref="Y6:Y27" si="1">SUM(V6:X6)</f>
        <v>100</v>
      </c>
      <c r="Z6" s="101"/>
      <c r="AA6" s="93"/>
    </row>
    <row r="7" spans="2:27" ht="20.100000000000001" customHeight="1" x14ac:dyDescent="0.5">
      <c r="B7" s="231">
        <v>1</v>
      </c>
      <c r="C7" s="232" t="str">
        <f>'เวลาเรียน3-3'!D6</f>
        <v>เด็กชาย สุริยัน  กล่ำธัญญา</v>
      </c>
      <c r="D7" s="104"/>
      <c r="E7" s="105"/>
      <c r="F7" s="105">
        <v>6</v>
      </c>
      <c r="G7" s="106">
        <v>8</v>
      </c>
      <c r="H7" s="107">
        <v>8</v>
      </c>
      <c r="I7" s="107">
        <v>5</v>
      </c>
      <c r="J7" s="107">
        <v>5</v>
      </c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8"/>
      <c r="V7" s="109">
        <f t="shared" si="0"/>
        <v>32</v>
      </c>
      <c r="W7" s="105">
        <v>10</v>
      </c>
      <c r="X7" s="105">
        <v>15</v>
      </c>
      <c r="Y7" s="110">
        <f t="shared" si="1"/>
        <v>57</v>
      </c>
      <c r="Z7" s="367" t="str">
        <f t="shared" ref="Z7:Z27" si="2">IF(Y7&lt;50,"0",IF(Y7&lt;55,"1",IF(Y7&lt;60,"1.5",IF(Y7&lt;65,"2",IF(Y7&lt;70,"2.5",IF(Y7&lt;75,"3",IF(Y7&lt;80,"3.5",4)))))))</f>
        <v>1.5</v>
      </c>
      <c r="AA7" s="111"/>
    </row>
    <row r="8" spans="2:27" ht="20.100000000000001" customHeight="1" x14ac:dyDescent="0.5">
      <c r="B8" s="233">
        <v>2</v>
      </c>
      <c r="C8" s="232" t="str">
        <f>'เวลาเรียน3-3'!D7</f>
        <v>เด็กหญิง ปภัสราภรณ์  โพธิ์เจริญ</v>
      </c>
      <c r="D8" s="113"/>
      <c r="E8" s="114"/>
      <c r="F8" s="114">
        <v>5</v>
      </c>
      <c r="G8" s="115">
        <v>6</v>
      </c>
      <c r="H8" s="116">
        <v>6</v>
      </c>
      <c r="I8" s="116">
        <v>5</v>
      </c>
      <c r="J8" s="116">
        <v>5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7"/>
      <c r="V8" s="118">
        <f t="shared" si="0"/>
        <v>27</v>
      </c>
      <c r="W8" s="114">
        <v>10</v>
      </c>
      <c r="X8" s="114">
        <v>15</v>
      </c>
      <c r="Y8" s="110">
        <f t="shared" si="1"/>
        <v>52</v>
      </c>
      <c r="Z8" s="367" t="str">
        <f t="shared" si="2"/>
        <v>1</v>
      </c>
      <c r="AA8" s="119"/>
    </row>
    <row r="9" spans="2:27" ht="20.100000000000001" customHeight="1" x14ac:dyDescent="0.5">
      <c r="B9" s="231">
        <v>3</v>
      </c>
      <c r="C9" s="232" t="str">
        <f>'เวลาเรียน3-3'!D8</f>
        <v>เด็กชาย ณัฐภัทร  ไพคำนาม</v>
      </c>
      <c r="D9" s="113"/>
      <c r="E9" s="114"/>
      <c r="F9" s="114">
        <v>6</v>
      </c>
      <c r="G9" s="115">
        <v>5</v>
      </c>
      <c r="H9" s="116">
        <v>8</v>
      </c>
      <c r="I9" s="116">
        <v>7</v>
      </c>
      <c r="J9" s="116">
        <v>6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7"/>
      <c r="V9" s="118">
        <f t="shared" si="0"/>
        <v>32</v>
      </c>
      <c r="W9" s="120">
        <v>12</v>
      </c>
      <c r="X9" s="120">
        <v>15</v>
      </c>
      <c r="Y9" s="110">
        <f t="shared" si="1"/>
        <v>59</v>
      </c>
      <c r="Z9" s="367" t="str">
        <f t="shared" si="2"/>
        <v>1.5</v>
      </c>
      <c r="AA9" s="119"/>
    </row>
    <row r="10" spans="2:27" ht="20.100000000000001" customHeight="1" x14ac:dyDescent="0.5">
      <c r="B10" s="233">
        <v>4</v>
      </c>
      <c r="C10" s="232" t="str">
        <f>'เวลาเรียน3-3'!D9</f>
        <v>เด็กชาย กิตติธัช  อัครศิลป์</v>
      </c>
      <c r="D10" s="113"/>
      <c r="E10" s="114"/>
      <c r="F10" s="114">
        <v>5</v>
      </c>
      <c r="G10" s="115">
        <v>5</v>
      </c>
      <c r="H10" s="116">
        <v>6</v>
      </c>
      <c r="I10" s="116">
        <v>7</v>
      </c>
      <c r="J10" s="116">
        <v>7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7"/>
      <c r="V10" s="118">
        <f t="shared" si="0"/>
        <v>30</v>
      </c>
      <c r="W10" s="114">
        <v>15</v>
      </c>
      <c r="X10" s="114">
        <v>18</v>
      </c>
      <c r="Y10" s="110">
        <f t="shared" si="1"/>
        <v>63</v>
      </c>
      <c r="Z10" s="367" t="str">
        <f t="shared" si="2"/>
        <v>2</v>
      </c>
      <c r="AA10" s="119"/>
    </row>
    <row r="11" spans="2:27" ht="20.100000000000001" customHeight="1" x14ac:dyDescent="0.5">
      <c r="B11" s="231">
        <v>5</v>
      </c>
      <c r="C11" s="232" t="str">
        <f>'เวลาเรียน3-3'!D10</f>
        <v>เด็กชาย กิตติธัช  พันธ์สงฆ์</v>
      </c>
      <c r="D11" s="113"/>
      <c r="E11" s="114"/>
      <c r="F11" s="114">
        <v>6</v>
      </c>
      <c r="G11" s="115">
        <v>7</v>
      </c>
      <c r="H11" s="116">
        <v>8</v>
      </c>
      <c r="I11" s="116">
        <v>8</v>
      </c>
      <c r="J11" s="116">
        <v>5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7"/>
      <c r="V11" s="118">
        <f t="shared" si="0"/>
        <v>34</v>
      </c>
      <c r="W11" s="120">
        <v>12</v>
      </c>
      <c r="X11" s="120">
        <v>25</v>
      </c>
      <c r="Y11" s="110">
        <f t="shared" si="1"/>
        <v>71</v>
      </c>
      <c r="Z11" s="367" t="str">
        <f t="shared" si="2"/>
        <v>3</v>
      </c>
      <c r="AA11" s="119"/>
    </row>
    <row r="12" spans="2:27" ht="20.100000000000001" customHeight="1" x14ac:dyDescent="0.5">
      <c r="B12" s="233">
        <v>6</v>
      </c>
      <c r="C12" s="232" t="str">
        <f>'เวลาเรียน3-3'!D11</f>
        <v>เด็กชาย ภาคภูมิ  รัตนเจริญพรชัย</v>
      </c>
      <c r="D12" s="113"/>
      <c r="E12" s="114"/>
      <c r="F12" s="114">
        <v>5</v>
      </c>
      <c r="G12" s="115">
        <v>5</v>
      </c>
      <c r="H12" s="116">
        <v>6</v>
      </c>
      <c r="I12" s="116">
        <v>6</v>
      </c>
      <c r="J12" s="116">
        <v>5</v>
      </c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7"/>
      <c r="V12" s="118">
        <f t="shared" si="0"/>
        <v>27</v>
      </c>
      <c r="W12" s="114">
        <v>12</v>
      </c>
      <c r="X12" s="114">
        <v>15</v>
      </c>
      <c r="Y12" s="110">
        <f t="shared" si="1"/>
        <v>54</v>
      </c>
      <c r="Z12" s="367" t="str">
        <f t="shared" si="2"/>
        <v>1</v>
      </c>
      <c r="AA12" s="119"/>
    </row>
    <row r="13" spans="2:27" ht="20.100000000000001" customHeight="1" x14ac:dyDescent="0.5">
      <c r="B13" s="231">
        <v>7</v>
      </c>
      <c r="C13" s="232" t="str">
        <f>'เวลาเรียน3-3'!D12</f>
        <v>เด็กชาย วาที  บานแย้ม</v>
      </c>
      <c r="D13" s="113"/>
      <c r="E13" s="114"/>
      <c r="F13" s="114">
        <v>2</v>
      </c>
      <c r="G13" s="115">
        <v>2</v>
      </c>
      <c r="H13" s="116"/>
      <c r="I13" s="116"/>
      <c r="J13" s="116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7"/>
      <c r="V13" s="118">
        <f t="shared" si="0"/>
        <v>4</v>
      </c>
      <c r="W13" s="120"/>
      <c r="X13" s="120"/>
      <c r="Y13" s="110">
        <f t="shared" si="1"/>
        <v>4</v>
      </c>
      <c r="Z13" s="367" t="str">
        <f t="shared" si="2"/>
        <v>0</v>
      </c>
      <c r="AA13" s="119"/>
    </row>
    <row r="14" spans="2:27" ht="20.100000000000001" customHeight="1" x14ac:dyDescent="0.5">
      <c r="B14" s="233">
        <v>8</v>
      </c>
      <c r="C14" s="232" t="str">
        <f>'เวลาเรียน3-3'!D13</f>
        <v>เด็กหญิง พัชรศร  แสงคง</v>
      </c>
      <c r="D14" s="113"/>
      <c r="E14" s="114"/>
      <c r="F14" s="114">
        <v>9</v>
      </c>
      <c r="G14" s="115">
        <v>9</v>
      </c>
      <c r="H14" s="116">
        <v>8</v>
      </c>
      <c r="I14" s="116">
        <v>8</v>
      </c>
      <c r="J14" s="116">
        <v>9</v>
      </c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7"/>
      <c r="V14" s="118">
        <f t="shared" si="0"/>
        <v>43</v>
      </c>
      <c r="W14" s="114">
        <v>18</v>
      </c>
      <c r="X14" s="114">
        <v>25</v>
      </c>
      <c r="Y14" s="110">
        <f t="shared" si="1"/>
        <v>86</v>
      </c>
      <c r="Z14" s="367">
        <f t="shared" si="2"/>
        <v>4</v>
      </c>
      <c r="AA14" s="119"/>
    </row>
    <row r="15" spans="2:27" ht="20.100000000000001" customHeight="1" x14ac:dyDescent="0.5">
      <c r="B15" s="231">
        <v>9</v>
      </c>
      <c r="C15" s="232" t="str">
        <f>'เวลาเรียน3-3'!D14</f>
        <v>เด็กชาย อนัตย์  ศรีสิงห์</v>
      </c>
      <c r="D15" s="113"/>
      <c r="E15" s="114"/>
      <c r="F15" s="114">
        <v>7</v>
      </c>
      <c r="G15" s="115">
        <v>7</v>
      </c>
      <c r="H15" s="116">
        <v>6</v>
      </c>
      <c r="I15" s="116">
        <v>6</v>
      </c>
      <c r="J15" s="116">
        <v>8</v>
      </c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7"/>
      <c r="V15" s="118">
        <f t="shared" si="0"/>
        <v>34</v>
      </c>
      <c r="W15" s="120">
        <v>15</v>
      </c>
      <c r="X15" s="120">
        <v>25</v>
      </c>
      <c r="Y15" s="110">
        <f t="shared" si="1"/>
        <v>74</v>
      </c>
      <c r="Z15" s="367" t="str">
        <f t="shared" si="2"/>
        <v>3</v>
      </c>
      <c r="AA15" s="119"/>
    </row>
    <row r="16" spans="2:27" ht="20.100000000000001" customHeight="1" x14ac:dyDescent="0.5">
      <c r="B16" s="233">
        <v>10</v>
      </c>
      <c r="C16" s="232" t="str">
        <f>'เวลาเรียน3-3'!D15</f>
        <v>เด็กชาย ธนบดินทร์  สุขประเสริฐ</v>
      </c>
      <c r="D16" s="113"/>
      <c r="E16" s="114"/>
      <c r="F16" s="114"/>
      <c r="G16" s="115"/>
      <c r="H16" s="116"/>
      <c r="I16" s="116"/>
      <c r="J16" s="116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7"/>
      <c r="V16" s="118">
        <f t="shared" si="0"/>
        <v>0</v>
      </c>
      <c r="W16" s="114"/>
      <c r="X16" s="114"/>
      <c r="Y16" s="110">
        <f t="shared" si="1"/>
        <v>0</v>
      </c>
      <c r="Z16" s="367" t="str">
        <f t="shared" si="2"/>
        <v>0</v>
      </c>
      <c r="AA16" s="119"/>
    </row>
    <row r="17" spans="2:27" ht="20.100000000000001" customHeight="1" x14ac:dyDescent="0.5">
      <c r="B17" s="231">
        <v>11</v>
      </c>
      <c r="C17" s="232" t="str">
        <f>'เวลาเรียน3-3'!D16</f>
        <v>เด็กชาย บูรพา  เทศดี</v>
      </c>
      <c r="D17" s="113"/>
      <c r="E17" s="114"/>
      <c r="F17" s="114"/>
      <c r="G17" s="115"/>
      <c r="H17" s="116"/>
      <c r="I17" s="116"/>
      <c r="J17" s="116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7"/>
      <c r="V17" s="118">
        <f t="shared" si="0"/>
        <v>0</v>
      </c>
      <c r="W17" s="120"/>
      <c r="X17" s="120"/>
      <c r="Y17" s="110">
        <f t="shared" si="1"/>
        <v>0</v>
      </c>
      <c r="Z17" s="367" t="str">
        <f t="shared" si="2"/>
        <v>0</v>
      </c>
      <c r="AA17" s="119"/>
    </row>
    <row r="18" spans="2:27" ht="20.100000000000001" customHeight="1" x14ac:dyDescent="0.5">
      <c r="B18" s="233">
        <v>12</v>
      </c>
      <c r="C18" s="232" t="str">
        <f>'เวลาเรียน3-3'!D17</f>
        <v>เด็กชาย ภาณุเมศ  อ่วมประดิษฐ์</v>
      </c>
      <c r="D18" s="113"/>
      <c r="E18" s="114"/>
      <c r="F18" s="114"/>
      <c r="G18" s="115"/>
      <c r="H18" s="116"/>
      <c r="I18" s="116"/>
      <c r="J18" s="116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7"/>
      <c r="V18" s="118">
        <f t="shared" si="0"/>
        <v>0</v>
      </c>
      <c r="W18" s="114"/>
      <c r="X18" s="114"/>
      <c r="Y18" s="110">
        <f t="shared" si="1"/>
        <v>0</v>
      </c>
      <c r="Z18" s="367" t="str">
        <f t="shared" si="2"/>
        <v>0</v>
      </c>
      <c r="AA18" s="119"/>
    </row>
    <row r="19" spans="2:27" ht="20.100000000000001" customHeight="1" x14ac:dyDescent="0.5">
      <c r="B19" s="231">
        <v>13</v>
      </c>
      <c r="C19" s="232" t="str">
        <f>'เวลาเรียน3-3'!D18</f>
        <v>เด็กชาย ธวัชชัย  ศรีสาคร</v>
      </c>
      <c r="D19" s="113"/>
      <c r="E19" s="114"/>
      <c r="F19" s="114">
        <v>8</v>
      </c>
      <c r="G19" s="115">
        <v>8</v>
      </c>
      <c r="H19" s="116">
        <v>8</v>
      </c>
      <c r="I19" s="116">
        <v>9</v>
      </c>
      <c r="J19" s="116">
        <v>10</v>
      </c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7"/>
      <c r="V19" s="118">
        <f t="shared" si="0"/>
        <v>43</v>
      </c>
      <c r="W19" s="120">
        <v>12</v>
      </c>
      <c r="X19" s="120">
        <v>25</v>
      </c>
      <c r="Y19" s="110">
        <f t="shared" si="1"/>
        <v>80</v>
      </c>
      <c r="Z19" s="367">
        <f t="shared" si="2"/>
        <v>4</v>
      </c>
      <c r="AA19" s="119"/>
    </row>
    <row r="20" spans="2:27" ht="20.100000000000001" customHeight="1" x14ac:dyDescent="0.5">
      <c r="B20" s="233">
        <v>14</v>
      </c>
      <c r="C20" s="232" t="str">
        <f>'เวลาเรียน3-3'!D19</f>
        <v>เด็กหญิง ปัณฑิตา  โมกขา</v>
      </c>
      <c r="D20" s="113"/>
      <c r="E20" s="114"/>
      <c r="F20" s="114"/>
      <c r="G20" s="115"/>
      <c r="H20" s="116"/>
      <c r="I20" s="116"/>
      <c r="J20" s="116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7"/>
      <c r="V20" s="118">
        <f t="shared" si="0"/>
        <v>0</v>
      </c>
      <c r="W20" s="114"/>
      <c r="X20" s="114"/>
      <c r="Y20" s="110">
        <f t="shared" si="1"/>
        <v>0</v>
      </c>
      <c r="Z20" s="367" t="str">
        <f t="shared" si="2"/>
        <v>0</v>
      </c>
      <c r="AA20" s="119"/>
    </row>
    <row r="21" spans="2:27" ht="20.100000000000001" customHeight="1" x14ac:dyDescent="0.5">
      <c r="B21" s="231">
        <v>15</v>
      </c>
      <c r="C21" s="232" t="str">
        <f>'เวลาเรียน3-3'!D20</f>
        <v>เด็กหญิง จิติมา  ธีระศักดิ์กุลชัย</v>
      </c>
      <c r="D21" s="113"/>
      <c r="E21" s="114"/>
      <c r="F21" s="114">
        <v>6</v>
      </c>
      <c r="G21" s="115">
        <v>6</v>
      </c>
      <c r="H21" s="116">
        <v>8</v>
      </c>
      <c r="I21" s="116">
        <v>8</v>
      </c>
      <c r="J21" s="116">
        <v>7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7"/>
      <c r="V21" s="118">
        <f t="shared" si="0"/>
        <v>35</v>
      </c>
      <c r="W21" s="120">
        <v>12</v>
      </c>
      <c r="X21" s="120">
        <v>20</v>
      </c>
      <c r="Y21" s="110">
        <f t="shared" si="1"/>
        <v>67</v>
      </c>
      <c r="Z21" s="367" t="str">
        <f t="shared" si="2"/>
        <v>2.5</v>
      </c>
      <c r="AA21" s="119"/>
    </row>
    <row r="22" spans="2:27" ht="20.100000000000001" customHeight="1" x14ac:dyDescent="0.5">
      <c r="B22" s="233">
        <v>16</v>
      </c>
      <c r="C22" s="232" t="str">
        <f>'เวลาเรียน3-3'!D21</f>
        <v>เด็กชาย วงศธร  แหล่งสุข</v>
      </c>
      <c r="D22" s="113"/>
      <c r="E22" s="114"/>
      <c r="F22" s="114">
        <v>5</v>
      </c>
      <c r="G22" s="115">
        <v>5</v>
      </c>
      <c r="H22" s="116">
        <v>6</v>
      </c>
      <c r="I22" s="116">
        <v>6</v>
      </c>
      <c r="J22" s="116">
        <v>8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7"/>
      <c r="V22" s="118">
        <f t="shared" si="0"/>
        <v>30</v>
      </c>
      <c r="W22" s="114">
        <v>12</v>
      </c>
      <c r="X22" s="114">
        <v>20</v>
      </c>
      <c r="Y22" s="110">
        <f t="shared" si="1"/>
        <v>62</v>
      </c>
      <c r="Z22" s="367" t="str">
        <f t="shared" si="2"/>
        <v>2</v>
      </c>
      <c r="AA22" s="119"/>
    </row>
    <row r="23" spans="2:27" ht="20.100000000000001" customHeight="1" x14ac:dyDescent="0.5">
      <c r="B23" s="231">
        <v>17</v>
      </c>
      <c r="C23" s="232" t="str">
        <f>'เวลาเรียน3-3'!D22</f>
        <v>เด็กหญิง อริสา  แก้วสีสม</v>
      </c>
      <c r="D23" s="113" t="s">
        <v>14</v>
      </c>
      <c r="E23" s="114"/>
      <c r="F23" s="114"/>
      <c r="G23" s="115"/>
      <c r="H23" s="116"/>
      <c r="I23" s="116"/>
      <c r="J23" s="116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7"/>
      <c r="V23" s="118">
        <f t="shared" si="0"/>
        <v>0</v>
      </c>
      <c r="W23" s="120"/>
      <c r="X23" s="120"/>
      <c r="Y23" s="110">
        <f t="shared" si="1"/>
        <v>0</v>
      </c>
      <c r="Z23" s="367" t="str">
        <f t="shared" si="2"/>
        <v>0</v>
      </c>
      <c r="AA23" s="119"/>
    </row>
    <row r="24" spans="2:27" ht="20.100000000000001" customHeight="1" x14ac:dyDescent="0.5">
      <c r="B24" s="233">
        <v>18</v>
      </c>
      <c r="C24" s="232" t="str">
        <f>'เวลาเรียน3-3'!D23</f>
        <v>เด็กหญิง ศิวาภัทร  เกิดสมจิตร</v>
      </c>
      <c r="D24" s="113"/>
      <c r="E24" s="114"/>
      <c r="F24" s="114"/>
      <c r="G24" s="115"/>
      <c r="H24" s="116"/>
      <c r="I24" s="116"/>
      <c r="J24" s="116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7"/>
      <c r="V24" s="118">
        <f t="shared" si="0"/>
        <v>0</v>
      </c>
      <c r="W24" s="114"/>
      <c r="X24" s="114"/>
      <c r="Y24" s="110">
        <f t="shared" si="1"/>
        <v>0</v>
      </c>
      <c r="Z24" s="367" t="str">
        <f t="shared" si="2"/>
        <v>0</v>
      </c>
      <c r="AA24" s="119"/>
    </row>
    <row r="25" spans="2:27" ht="20.100000000000001" customHeight="1" x14ac:dyDescent="0.5">
      <c r="B25" s="231">
        <v>19</v>
      </c>
      <c r="C25" s="232" t="str">
        <f>'เวลาเรียน3-3'!D24</f>
        <v>เด็กชาย วุฒิชัย  จะมะเลิศ</v>
      </c>
      <c r="D25" s="113"/>
      <c r="E25" s="114"/>
      <c r="F25" s="114">
        <v>7</v>
      </c>
      <c r="G25" s="115">
        <v>7</v>
      </c>
      <c r="H25" s="116">
        <v>8</v>
      </c>
      <c r="I25" s="116">
        <v>8</v>
      </c>
      <c r="J25" s="116">
        <v>9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7"/>
      <c r="V25" s="118">
        <f t="shared" si="0"/>
        <v>39</v>
      </c>
      <c r="W25" s="120">
        <v>11</v>
      </c>
      <c r="X25" s="120">
        <v>25</v>
      </c>
      <c r="Y25" s="110">
        <f t="shared" si="1"/>
        <v>75</v>
      </c>
      <c r="Z25" s="367" t="str">
        <f t="shared" si="2"/>
        <v>3.5</v>
      </c>
      <c r="AA25" s="119"/>
    </row>
    <row r="26" spans="2:27" ht="20.100000000000001" customHeight="1" x14ac:dyDescent="0.5">
      <c r="B26" s="233">
        <v>20</v>
      </c>
      <c r="C26" s="232" t="str">
        <f>'เวลาเรียน3-3'!D25</f>
        <v>เด็กชาย ภัคพล  จินดานุรักษ์</v>
      </c>
      <c r="D26" s="113"/>
      <c r="E26" s="114"/>
      <c r="F26" s="114"/>
      <c r="G26" s="115"/>
      <c r="H26" s="116"/>
      <c r="I26" s="116"/>
      <c r="J26" s="116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7"/>
      <c r="V26" s="118">
        <f t="shared" si="0"/>
        <v>0</v>
      </c>
      <c r="W26" s="114">
        <v>12</v>
      </c>
      <c r="X26" s="114">
        <v>11</v>
      </c>
      <c r="Y26" s="110">
        <f t="shared" si="1"/>
        <v>23</v>
      </c>
      <c r="Z26" s="367" t="str">
        <f t="shared" si="2"/>
        <v>0</v>
      </c>
      <c r="AA26" s="119"/>
    </row>
    <row r="27" spans="2:27" ht="20.100000000000001" customHeight="1" x14ac:dyDescent="0.5">
      <c r="B27" s="231">
        <v>21</v>
      </c>
      <c r="C27" s="232" t="str">
        <f>'เวลาเรียน3-3'!D26</f>
        <v>เด็กชาย อนุศิษฎ์  ยศสุวรรณาภา</v>
      </c>
      <c r="D27" s="113"/>
      <c r="E27" s="114"/>
      <c r="F27" s="114"/>
      <c r="G27" s="115"/>
      <c r="H27" s="116"/>
      <c r="I27" s="116"/>
      <c r="J27" s="116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7"/>
      <c r="V27" s="118">
        <f t="shared" si="0"/>
        <v>0</v>
      </c>
      <c r="W27" s="120">
        <v>11</v>
      </c>
      <c r="X27" s="120">
        <v>12</v>
      </c>
      <c r="Y27" s="110">
        <f t="shared" si="1"/>
        <v>23</v>
      </c>
      <c r="Z27" s="367" t="str">
        <f t="shared" si="2"/>
        <v>0</v>
      </c>
      <c r="AA27" s="119"/>
    </row>
    <row r="28" spans="2:27" ht="20.100000000000001" customHeight="1" x14ac:dyDescent="0.5">
      <c r="B28" s="233">
        <v>22</v>
      </c>
      <c r="C28" s="232" t="str">
        <f>'เวลาเรียน3-3'!D27</f>
        <v>เด็กชาย อธิป  ซื่อดี</v>
      </c>
      <c r="D28" s="113"/>
      <c r="E28" s="114"/>
      <c r="F28" s="114">
        <v>7</v>
      </c>
      <c r="G28" s="115">
        <v>7</v>
      </c>
      <c r="H28" s="116">
        <v>8</v>
      </c>
      <c r="I28" s="116">
        <v>9</v>
      </c>
      <c r="J28" s="116">
        <v>3</v>
      </c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7"/>
      <c r="V28" s="118">
        <f t="shared" ref="V28" si="3">SUM(D28:U28)</f>
        <v>34</v>
      </c>
      <c r="W28" s="114">
        <v>10</v>
      </c>
      <c r="X28" s="114">
        <v>13</v>
      </c>
      <c r="Y28" s="110">
        <f t="shared" ref="Y28" si="4">SUM(V28:X28)</f>
        <v>57</v>
      </c>
      <c r="Z28" s="367" t="str">
        <f t="shared" ref="Z28" si="5">IF(Y28&lt;50,"0",IF(Y28&lt;55,"1",IF(Y28&lt;60,"1.5",IF(Y28&lt;65,"2",IF(Y28&lt;70,"2.5",IF(Y28&lt;75,"3",IF(Y28&lt;80,"3.5",4)))))))</f>
        <v>1.5</v>
      </c>
      <c r="AA28" s="119"/>
    </row>
    <row r="29" spans="2:27" ht="20.100000000000001" customHeight="1" x14ac:dyDescent="0.5">
      <c r="B29" s="231">
        <v>23</v>
      </c>
      <c r="C29" s="232"/>
      <c r="D29" s="113"/>
      <c r="E29" s="114"/>
      <c r="F29" s="114"/>
      <c r="G29" s="115"/>
      <c r="H29" s="116"/>
      <c r="I29" s="116"/>
      <c r="J29" s="116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7"/>
      <c r="V29" s="118"/>
      <c r="W29" s="120"/>
      <c r="X29" s="120"/>
      <c r="Y29" s="110"/>
      <c r="Z29" s="367"/>
      <c r="AA29" s="119"/>
    </row>
    <row r="30" spans="2:27" ht="20.100000000000001" customHeight="1" x14ac:dyDescent="0.5">
      <c r="B30" s="233">
        <v>24</v>
      </c>
      <c r="C30" s="232"/>
      <c r="D30" s="113"/>
      <c r="E30" s="114"/>
      <c r="F30" s="114"/>
      <c r="G30" s="115"/>
      <c r="H30" s="116"/>
      <c r="I30" s="116"/>
      <c r="J30" s="116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7"/>
      <c r="V30" s="118"/>
      <c r="W30" s="114"/>
      <c r="X30" s="114"/>
      <c r="Y30" s="110"/>
      <c r="Z30" s="367"/>
      <c r="AA30" s="119"/>
    </row>
    <row r="31" spans="2:27" ht="20.100000000000001" customHeight="1" x14ac:dyDescent="0.5">
      <c r="B31" s="234">
        <v>25</v>
      </c>
      <c r="C31" s="232"/>
      <c r="D31" s="113"/>
      <c r="E31" s="114"/>
      <c r="F31" s="114"/>
      <c r="G31" s="115"/>
      <c r="H31" s="116"/>
      <c r="I31" s="116"/>
      <c r="J31" s="116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7"/>
      <c r="V31" s="118"/>
      <c r="W31" s="114"/>
      <c r="X31" s="114"/>
      <c r="Y31" s="110"/>
      <c r="Z31" s="367"/>
      <c r="AA31" s="122"/>
    </row>
    <row r="32" spans="2:27" ht="20.100000000000001" customHeight="1" x14ac:dyDescent="0.5">
      <c r="B32" s="112">
        <v>26</v>
      </c>
      <c r="C32" s="103"/>
      <c r="D32" s="113"/>
      <c r="E32" s="114"/>
      <c r="F32" s="114"/>
      <c r="G32" s="115"/>
      <c r="H32" s="116"/>
      <c r="I32" s="116"/>
      <c r="J32" s="116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7"/>
      <c r="V32" s="118"/>
      <c r="W32" s="114"/>
      <c r="X32" s="114"/>
      <c r="Y32" s="110"/>
      <c r="Z32" s="367"/>
      <c r="AA32" s="119"/>
    </row>
    <row r="33" spans="2:27" ht="20.100000000000001" customHeight="1" x14ac:dyDescent="0.5">
      <c r="B33" s="102">
        <v>27</v>
      </c>
      <c r="C33" s="103"/>
      <c r="D33" s="113"/>
      <c r="E33" s="114"/>
      <c r="F33" s="114"/>
      <c r="G33" s="115"/>
      <c r="H33" s="116"/>
      <c r="I33" s="116"/>
      <c r="J33" s="116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7"/>
      <c r="V33" s="118"/>
      <c r="W33" s="114"/>
      <c r="X33" s="114"/>
      <c r="Y33" s="110"/>
      <c r="Z33" s="367"/>
      <c r="AA33" s="119"/>
    </row>
    <row r="34" spans="2:27" ht="20.100000000000001" customHeight="1" x14ac:dyDescent="0.5">
      <c r="B34" s="112">
        <v>28</v>
      </c>
      <c r="C34" s="103"/>
      <c r="D34" s="113"/>
      <c r="E34" s="114"/>
      <c r="F34" s="114"/>
      <c r="G34" s="115"/>
      <c r="H34" s="116"/>
      <c r="I34" s="116"/>
      <c r="J34" s="116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7"/>
      <c r="V34" s="118"/>
      <c r="W34" s="114"/>
      <c r="X34" s="114"/>
      <c r="Y34" s="110"/>
      <c r="Z34" s="367"/>
      <c r="AA34" s="119"/>
    </row>
    <row r="35" spans="2:27" ht="20.100000000000001" customHeight="1" x14ac:dyDescent="0.5">
      <c r="B35" s="102">
        <v>29</v>
      </c>
      <c r="C35" s="103"/>
      <c r="D35" s="113"/>
      <c r="E35" s="114"/>
      <c r="F35" s="114"/>
      <c r="G35" s="115"/>
      <c r="H35" s="116"/>
      <c r="I35" s="116"/>
      <c r="J35" s="116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7"/>
      <c r="V35" s="118"/>
      <c r="W35" s="114"/>
      <c r="X35" s="114"/>
      <c r="Y35" s="110"/>
      <c r="Z35" s="367"/>
      <c r="AA35" s="119"/>
    </row>
    <row r="36" spans="2:27" ht="20.100000000000001" customHeight="1" x14ac:dyDescent="0.5">
      <c r="B36" s="112">
        <v>30</v>
      </c>
      <c r="C36" s="103"/>
      <c r="D36" s="113"/>
      <c r="E36" s="114"/>
      <c r="F36" s="114"/>
      <c r="G36" s="115"/>
      <c r="H36" s="116"/>
      <c r="I36" s="116"/>
      <c r="J36" s="116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7"/>
      <c r="V36" s="118"/>
      <c r="W36" s="114"/>
      <c r="X36" s="114"/>
      <c r="Y36" s="110"/>
      <c r="Z36" s="367"/>
      <c r="AA36" s="119"/>
    </row>
    <row r="37" spans="2:27" ht="20.100000000000001" customHeight="1" x14ac:dyDescent="0.5">
      <c r="B37" s="102">
        <v>31</v>
      </c>
      <c r="C37" s="103"/>
      <c r="D37" s="113"/>
      <c r="E37" s="114"/>
      <c r="F37" s="114"/>
      <c r="G37" s="115"/>
      <c r="H37" s="116"/>
      <c r="I37" s="116"/>
      <c r="J37" s="116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7"/>
      <c r="V37" s="118"/>
      <c r="W37" s="114"/>
      <c r="X37" s="114"/>
      <c r="Y37" s="110"/>
      <c r="Z37" s="367"/>
      <c r="AA37" s="119"/>
    </row>
    <row r="38" spans="2:27" ht="20.100000000000001" customHeight="1" x14ac:dyDescent="0.5">
      <c r="B38" s="112">
        <v>32</v>
      </c>
      <c r="C38" s="103"/>
      <c r="D38" s="113"/>
      <c r="E38" s="114"/>
      <c r="F38" s="114"/>
      <c r="G38" s="115"/>
      <c r="H38" s="116"/>
      <c r="I38" s="116"/>
      <c r="J38" s="116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7"/>
      <c r="V38" s="118"/>
      <c r="W38" s="114"/>
      <c r="X38" s="114"/>
      <c r="Y38" s="110"/>
      <c r="Z38" s="367"/>
      <c r="AA38" s="119"/>
    </row>
    <row r="39" spans="2:27" ht="20.100000000000001" customHeight="1" x14ac:dyDescent="0.5">
      <c r="B39" s="112">
        <v>33</v>
      </c>
      <c r="C39" s="103"/>
      <c r="D39" s="113"/>
      <c r="E39" s="114"/>
      <c r="F39" s="114"/>
      <c r="G39" s="115"/>
      <c r="H39" s="116"/>
      <c r="I39" s="116"/>
      <c r="J39" s="116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7"/>
      <c r="V39" s="118"/>
      <c r="W39" s="114"/>
      <c r="X39" s="114"/>
      <c r="Y39" s="110"/>
      <c r="Z39" s="367"/>
      <c r="AA39" s="119"/>
    </row>
    <row r="40" spans="2:27" ht="20.100000000000001" customHeight="1" x14ac:dyDescent="0.5">
      <c r="B40" s="112">
        <v>34</v>
      </c>
      <c r="C40" s="404"/>
      <c r="D40" s="113"/>
      <c r="E40" s="114"/>
      <c r="F40" s="114"/>
      <c r="G40" s="115"/>
      <c r="H40" s="116"/>
      <c r="I40" s="116"/>
      <c r="J40" s="116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7"/>
      <c r="V40" s="118"/>
      <c r="W40" s="114"/>
      <c r="X40" s="114"/>
      <c r="Y40" s="405"/>
      <c r="Z40" s="367"/>
      <c r="AA40" s="119"/>
    </row>
    <row r="41" spans="2:27" ht="20.100000000000001" customHeight="1" thickBot="1" x14ac:dyDescent="0.55000000000000004">
      <c r="B41" s="390">
        <v>35</v>
      </c>
      <c r="C41" s="391"/>
      <c r="D41" s="392"/>
      <c r="E41" s="380"/>
      <c r="F41" s="380"/>
      <c r="G41" s="381"/>
      <c r="H41" s="393"/>
      <c r="I41" s="393"/>
      <c r="J41" s="393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94"/>
      <c r="V41" s="395"/>
      <c r="W41" s="380"/>
      <c r="X41" s="380"/>
      <c r="Y41" s="396"/>
      <c r="Z41" s="397"/>
      <c r="AA41" s="398"/>
    </row>
    <row r="42" spans="2:27" ht="17.100000000000001" customHeight="1" x14ac:dyDescent="0.5"/>
    <row r="43" spans="2:27" ht="17.100000000000001" customHeight="1" x14ac:dyDescent="0.55000000000000004">
      <c r="P43" s="123" t="s">
        <v>26</v>
      </c>
      <c r="Q43" s="123"/>
      <c r="R43" s="123"/>
      <c r="S43" s="124">
        <v>0</v>
      </c>
      <c r="U43" s="125" t="s">
        <v>27</v>
      </c>
      <c r="V43" s="126"/>
      <c r="W43" s="127">
        <f>COUNTIF($Z$7:$Z$42,"0")</f>
        <v>9</v>
      </c>
      <c r="X43" s="128" t="s">
        <v>28</v>
      </c>
      <c r="Z43" s="129"/>
    </row>
    <row r="44" spans="2:27" ht="17.100000000000001" customHeight="1" x14ac:dyDescent="0.55000000000000004">
      <c r="P44" s="123" t="s">
        <v>26</v>
      </c>
      <c r="R44" s="123"/>
      <c r="S44" s="124">
        <v>1</v>
      </c>
      <c r="U44" s="125" t="s">
        <v>27</v>
      </c>
      <c r="V44" s="126"/>
      <c r="W44" s="127">
        <f>COUNTIF($Z$7:$Z$42,"1")</f>
        <v>2</v>
      </c>
      <c r="X44" s="128" t="s">
        <v>28</v>
      </c>
    </row>
    <row r="45" spans="2:27" ht="17.100000000000001" customHeight="1" x14ac:dyDescent="0.55000000000000004">
      <c r="P45" s="123" t="s">
        <v>26</v>
      </c>
      <c r="Q45" s="123"/>
      <c r="R45" s="123"/>
      <c r="S45" s="505">
        <v>1.5</v>
      </c>
      <c r="T45" s="506"/>
      <c r="U45" s="125" t="s">
        <v>27</v>
      </c>
      <c r="V45" s="126"/>
      <c r="W45" s="127">
        <f>COUNTIF($Z$7:$Z$42,"1.5")</f>
        <v>3</v>
      </c>
      <c r="X45" s="128" t="s">
        <v>28</v>
      </c>
    </row>
    <row r="46" spans="2:27" ht="17.100000000000001" customHeight="1" x14ac:dyDescent="0.55000000000000004">
      <c r="P46" s="123" t="s">
        <v>26</v>
      </c>
      <c r="Q46" s="123"/>
      <c r="R46" s="123"/>
      <c r="S46" s="130">
        <v>2</v>
      </c>
      <c r="U46" s="125" t="s">
        <v>27</v>
      </c>
      <c r="V46" s="126"/>
      <c r="W46" s="127">
        <f>COUNTIF($Z$7:$Z$42,"2")</f>
        <v>2</v>
      </c>
      <c r="X46" s="128" t="s">
        <v>28</v>
      </c>
      <c r="Z46" s="129"/>
    </row>
    <row r="47" spans="2:27" ht="17.100000000000001" customHeight="1" x14ac:dyDescent="0.55000000000000004">
      <c r="P47" s="123" t="s">
        <v>26</v>
      </c>
      <c r="Q47" s="123"/>
      <c r="R47" s="123"/>
      <c r="S47" s="505">
        <v>2.5</v>
      </c>
      <c r="T47" s="507"/>
      <c r="U47" s="125" t="s">
        <v>27</v>
      </c>
      <c r="V47" s="126"/>
      <c r="W47" s="127">
        <f>COUNTIF($Z$7:$Z$42,"2.5")</f>
        <v>1</v>
      </c>
      <c r="X47" s="128" t="s">
        <v>28</v>
      </c>
    </row>
    <row r="48" spans="2:27" ht="17.100000000000001" customHeight="1" x14ac:dyDescent="0.55000000000000004">
      <c r="P48" s="123" t="s">
        <v>26</v>
      </c>
      <c r="Q48" s="123"/>
      <c r="R48" s="123"/>
      <c r="S48" s="124">
        <v>3</v>
      </c>
      <c r="U48" s="125" t="s">
        <v>27</v>
      </c>
      <c r="V48" s="126"/>
      <c r="W48" s="127">
        <f>COUNTIF($Z$7:$Z$42,"3")</f>
        <v>2</v>
      </c>
      <c r="X48" s="128" t="s">
        <v>28</v>
      </c>
    </row>
    <row r="49" spans="16:24" ht="17.100000000000001" customHeight="1" x14ac:dyDescent="0.55000000000000004">
      <c r="P49" s="123" t="s">
        <v>26</v>
      </c>
      <c r="Q49" s="123"/>
      <c r="R49" s="123"/>
      <c r="S49" s="505">
        <v>3.5</v>
      </c>
      <c r="T49" s="507"/>
      <c r="U49" s="125" t="s">
        <v>27</v>
      </c>
      <c r="V49" s="126"/>
      <c r="W49" s="127">
        <f>COUNTIF($Z$7:$Z$42,"3.5")</f>
        <v>1</v>
      </c>
      <c r="X49" s="128" t="s">
        <v>28</v>
      </c>
    </row>
    <row r="50" spans="16:24" ht="17.100000000000001" customHeight="1" x14ac:dyDescent="0.55000000000000004">
      <c r="P50" s="123" t="s">
        <v>26</v>
      </c>
      <c r="Q50" s="123"/>
      <c r="R50" s="123"/>
      <c r="S50" s="124">
        <v>4</v>
      </c>
      <c r="U50" s="125" t="s">
        <v>27</v>
      </c>
      <c r="V50" s="126"/>
      <c r="W50" s="127">
        <f>COUNTIF($Z$7:$Z$42,"4")</f>
        <v>2</v>
      </c>
      <c r="X50" s="128" t="s">
        <v>28</v>
      </c>
    </row>
    <row r="51" spans="16:24" ht="17.100000000000001" customHeight="1" x14ac:dyDescent="0.55000000000000004">
      <c r="Q51" s="128" t="s">
        <v>30</v>
      </c>
      <c r="S51" s="124" t="s">
        <v>17</v>
      </c>
      <c r="U51" s="125" t="s">
        <v>27</v>
      </c>
      <c r="V51" s="126"/>
      <c r="W51" s="127">
        <f>COUNTIF($Z$7:$Z$42,"ร")</f>
        <v>0</v>
      </c>
      <c r="X51" s="128" t="s">
        <v>28</v>
      </c>
    </row>
    <row r="52" spans="16:24" ht="17.100000000000001" customHeight="1" x14ac:dyDescent="0.55000000000000004">
      <c r="Q52" s="128" t="s">
        <v>30</v>
      </c>
      <c r="S52" s="128" t="s">
        <v>18</v>
      </c>
      <c r="U52" s="125" t="s">
        <v>27</v>
      </c>
      <c r="V52" s="126"/>
      <c r="W52" s="127">
        <f>COUNTIF($Z$7:$Z$42,"มส")</f>
        <v>0</v>
      </c>
      <c r="X52" s="128" t="s">
        <v>28</v>
      </c>
    </row>
    <row r="53" spans="16:24" ht="17.100000000000001" customHeight="1" x14ac:dyDescent="0.55000000000000004">
      <c r="Q53" s="128" t="s">
        <v>30</v>
      </c>
      <c r="S53" s="128" t="s">
        <v>19</v>
      </c>
      <c r="U53" s="125" t="s">
        <v>27</v>
      </c>
      <c r="V53" s="126"/>
      <c r="W53" s="127">
        <f>COUNTIF($Z$7:$Z$42,"ผ")</f>
        <v>0</v>
      </c>
      <c r="X53" s="128" t="s">
        <v>28</v>
      </c>
    </row>
    <row r="54" spans="16:24" ht="17.100000000000001" customHeight="1" x14ac:dyDescent="0.55000000000000004">
      <c r="Q54" s="128" t="s">
        <v>30</v>
      </c>
      <c r="S54" s="128" t="s">
        <v>20</v>
      </c>
      <c r="U54" s="125" t="s">
        <v>27</v>
      </c>
      <c r="V54" s="126"/>
      <c r="W54" s="127">
        <f>COUNTIF($Z$7:$Z$42,"มผ")</f>
        <v>0</v>
      </c>
      <c r="X54" s="128" t="s">
        <v>28</v>
      </c>
    </row>
    <row r="55" spans="16:24" ht="17.100000000000001" customHeight="1" x14ac:dyDescent="0.55000000000000004">
      <c r="R55" s="126"/>
      <c r="S55" s="126"/>
      <c r="T55" s="128"/>
      <c r="U55" s="128"/>
      <c r="V55" s="128"/>
      <c r="W55" s="127">
        <f>SUM(W43:W54)</f>
        <v>22</v>
      </c>
      <c r="X55" s="128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J432"/>
  <sheetViews>
    <sheetView topLeftCell="A10" zoomScaleNormal="100" zoomScaleSheetLayoutView="100" workbookViewId="0">
      <selection activeCell="C25" sqref="C25:F26"/>
    </sheetView>
  </sheetViews>
  <sheetFormatPr defaultColWidth="9.140625" defaultRowHeight="24" x14ac:dyDescent="0.55000000000000004"/>
  <cols>
    <col min="1" max="1" width="4.28515625" style="1" customWidth="1"/>
    <col min="2" max="2" width="4.85546875" style="11" customWidth="1"/>
    <col min="3" max="3" width="8.28515625" style="11" customWidth="1"/>
    <col min="4" max="4" width="29.28515625" style="1" customWidth="1"/>
    <col min="5" max="6" width="9.28515625" style="11" customWidth="1"/>
    <col min="7" max="8" width="11" style="1" customWidth="1"/>
    <col min="9" max="9" width="11" style="22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3" t="s">
        <v>65</v>
      </c>
      <c r="C1" s="533"/>
      <c r="D1" s="533"/>
      <c r="E1" s="533"/>
      <c r="F1" s="533"/>
      <c r="G1" s="533"/>
      <c r="H1" s="533"/>
      <c r="I1" s="533"/>
      <c r="J1" s="533"/>
    </row>
    <row r="2" spans="2:10" ht="24.95" customHeight="1" x14ac:dyDescent="0.55000000000000004">
      <c r="B2" s="533" t="s">
        <v>92</v>
      </c>
      <c r="C2" s="533"/>
      <c r="D2" s="533"/>
      <c r="E2" s="533"/>
      <c r="F2" s="533"/>
      <c r="G2" s="533"/>
      <c r="H2" s="533"/>
      <c r="I2" s="533"/>
      <c r="J2" s="533"/>
    </row>
    <row r="3" spans="2:10" s="5" customFormat="1" ht="18" customHeight="1" x14ac:dyDescent="0.5">
      <c r="B3" s="565" t="s">
        <v>33</v>
      </c>
      <c r="C3" s="565" t="s">
        <v>34</v>
      </c>
      <c r="D3" s="566" t="s">
        <v>51</v>
      </c>
      <c r="E3" s="2" t="s">
        <v>3</v>
      </c>
      <c r="F3" s="2" t="s">
        <v>66</v>
      </c>
      <c r="G3" s="536" t="s">
        <v>43</v>
      </c>
      <c r="H3" s="16"/>
      <c r="I3" s="3"/>
      <c r="J3" s="4"/>
    </row>
    <row r="4" spans="2:10" s="5" customFormat="1" ht="18" customHeight="1" x14ac:dyDescent="0.5">
      <c r="B4" s="565"/>
      <c r="C4" s="565"/>
      <c r="D4" s="566"/>
      <c r="E4" s="6">
        <v>100</v>
      </c>
      <c r="F4" s="6" t="s">
        <v>67</v>
      </c>
      <c r="G4" s="536"/>
      <c r="H4" s="17"/>
      <c r="I4" s="249"/>
      <c r="J4" s="7"/>
    </row>
    <row r="5" spans="2:10" s="5" customFormat="1" ht="20.100000000000001" customHeight="1" x14ac:dyDescent="0.5">
      <c r="B5" s="8">
        <v>1</v>
      </c>
      <c r="C5" s="8">
        <f>'เวลาเรียน3-3'!C6</f>
        <v>12052</v>
      </c>
      <c r="D5" s="18" t="str">
        <f>'เวลาเรียน3-3'!D6</f>
        <v>เด็กชาย สุริยัน  กล่ำธัญญา</v>
      </c>
      <c r="E5" s="8">
        <f>'รวมคะแนน3-3'!Y7</f>
        <v>57</v>
      </c>
      <c r="F5" s="8" t="str">
        <f>'รวมคะแนน3-3'!Z7</f>
        <v>1.5</v>
      </c>
      <c r="G5" s="9"/>
      <c r="H5" s="527" t="s">
        <v>15</v>
      </c>
      <c r="I5" s="527"/>
      <c r="J5" s="528"/>
    </row>
    <row r="6" spans="2:10" s="5" customFormat="1" ht="20.100000000000001" customHeight="1" x14ac:dyDescent="0.5">
      <c r="B6" s="8">
        <v>2</v>
      </c>
      <c r="C6" s="8">
        <f>'เวลาเรียน3-3'!C7</f>
        <v>12460</v>
      </c>
      <c r="D6" s="18" t="str">
        <f>'เวลาเรียน3-3'!D7</f>
        <v>เด็กหญิง ปภัสราภรณ์  โพธิ์เจริญ</v>
      </c>
      <c r="E6" s="8">
        <f>'รวมคะแนน3-3'!Y8</f>
        <v>52</v>
      </c>
      <c r="F6" s="8" t="str">
        <f>'รวมคะแนน3-3'!Z8</f>
        <v>1</v>
      </c>
      <c r="G6" s="9"/>
      <c r="H6" s="17" t="s">
        <v>68</v>
      </c>
      <c r="I6" s="249">
        <f>'รวมคะแนน3-3'!W44</f>
        <v>2</v>
      </c>
      <c r="J6" s="250" t="s">
        <v>28</v>
      </c>
    </row>
    <row r="7" spans="2:10" s="5" customFormat="1" ht="20.100000000000001" customHeight="1" x14ac:dyDescent="0.5">
      <c r="B7" s="8">
        <v>3</v>
      </c>
      <c r="C7" s="8">
        <f>'เวลาเรียน3-3'!C8</f>
        <v>12476</v>
      </c>
      <c r="D7" s="18" t="str">
        <f>'เวลาเรียน3-3'!D8</f>
        <v>เด็กชาย ณัฐภัทร  ไพคำนาม</v>
      </c>
      <c r="E7" s="8">
        <f>'รวมคะแนน3-3'!Y9</f>
        <v>59</v>
      </c>
      <c r="F7" s="8" t="str">
        <f>'รวมคะแนน3-3'!Z9</f>
        <v>1.5</v>
      </c>
      <c r="G7" s="9"/>
      <c r="H7" s="17" t="s">
        <v>69</v>
      </c>
      <c r="I7" s="249">
        <f>'รวมคะแนน3-3'!W45</f>
        <v>3</v>
      </c>
      <c r="J7" s="250" t="s">
        <v>28</v>
      </c>
    </row>
    <row r="8" spans="2:10" s="5" customFormat="1" ht="20.100000000000001" customHeight="1" x14ac:dyDescent="0.5">
      <c r="B8" s="8">
        <v>4</v>
      </c>
      <c r="C8" s="8">
        <f>'เวลาเรียน3-3'!C9</f>
        <v>12481</v>
      </c>
      <c r="D8" s="18" t="str">
        <f>'เวลาเรียน3-3'!D9</f>
        <v>เด็กชาย กิตติธัช  อัครศิลป์</v>
      </c>
      <c r="E8" s="8">
        <f>'รวมคะแนน3-3'!Y10</f>
        <v>63</v>
      </c>
      <c r="F8" s="8" t="str">
        <f>'รวมคะแนน3-3'!Z10</f>
        <v>2</v>
      </c>
      <c r="G8" s="9"/>
      <c r="H8" s="17" t="s">
        <v>70</v>
      </c>
      <c r="I8" s="249">
        <f>'รวมคะแนน3-3'!W46</f>
        <v>2</v>
      </c>
      <c r="J8" s="250" t="s">
        <v>28</v>
      </c>
    </row>
    <row r="9" spans="2:10" s="5" customFormat="1" ht="20.100000000000001" customHeight="1" x14ac:dyDescent="0.5">
      <c r="B9" s="8">
        <v>5</v>
      </c>
      <c r="C9" s="8">
        <f>'เวลาเรียน3-3'!C10</f>
        <v>12482</v>
      </c>
      <c r="D9" s="18" t="str">
        <f>'เวลาเรียน3-3'!D10</f>
        <v>เด็กชาย กิตติธัช  พันธ์สงฆ์</v>
      </c>
      <c r="E9" s="8">
        <f>'รวมคะแนน3-3'!Y11</f>
        <v>71</v>
      </c>
      <c r="F9" s="8" t="str">
        <f>'รวมคะแนน3-3'!Z11</f>
        <v>3</v>
      </c>
      <c r="G9" s="9"/>
      <c r="H9" s="17" t="s">
        <v>71</v>
      </c>
      <c r="I9" s="249">
        <f>'รวมคะแนน3-3'!W47</f>
        <v>1</v>
      </c>
      <c r="J9" s="250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'เวลาเรียน3-3'!C11</f>
        <v>12483</v>
      </c>
      <c r="D10" s="18" t="str">
        <f>'เวลาเรียน3-3'!D11</f>
        <v>เด็กชาย ภาคภูมิ  รัตนเจริญพรชัย</v>
      </c>
      <c r="E10" s="8">
        <f>'รวมคะแนน3-3'!Y12</f>
        <v>54</v>
      </c>
      <c r="F10" s="8" t="str">
        <f>'รวมคะแนน3-3'!Z12</f>
        <v>1</v>
      </c>
      <c r="G10" s="9"/>
      <c r="H10" s="17" t="s">
        <v>72</v>
      </c>
      <c r="I10" s="249">
        <f>'รวมคะแนน3-3'!W48</f>
        <v>2</v>
      </c>
      <c r="J10" s="250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'เวลาเรียน3-3'!C12</f>
        <v>12484</v>
      </c>
      <c r="D11" s="18" t="str">
        <f>'เวลาเรียน3-3'!D12</f>
        <v>เด็กชาย วาที  บานแย้ม</v>
      </c>
      <c r="E11" s="8">
        <f>'รวมคะแนน3-3'!Y13</f>
        <v>4</v>
      </c>
      <c r="F11" s="8" t="str">
        <f>'รวมคะแนน3-3'!Z13</f>
        <v>0</v>
      </c>
      <c r="G11" s="9"/>
      <c r="H11" s="17" t="s">
        <v>73</v>
      </c>
      <c r="I11" s="249">
        <f>'รวมคะแนน3-3'!W49</f>
        <v>1</v>
      </c>
      <c r="J11" s="250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'เวลาเรียน3-3'!C13</f>
        <v>12504</v>
      </c>
      <c r="D12" s="18" t="str">
        <f>'เวลาเรียน3-3'!D13</f>
        <v>เด็กหญิง พัชรศร  แสงคง</v>
      </c>
      <c r="E12" s="8">
        <f>'รวมคะแนน3-3'!Y14</f>
        <v>86</v>
      </c>
      <c r="F12" s="8">
        <f>'รวมคะแนน3-3'!Z14</f>
        <v>4</v>
      </c>
      <c r="G12" s="9"/>
      <c r="H12" s="17" t="s">
        <v>74</v>
      </c>
      <c r="I12" s="249">
        <f>'รวมคะแนน3-3'!W50</f>
        <v>2</v>
      </c>
      <c r="J12" s="250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'เวลาเรียน3-3'!C14</f>
        <v>12520</v>
      </c>
      <c r="D13" s="18" t="str">
        <f>'เวลาเรียน3-3'!D14</f>
        <v>เด็กชาย อนัตย์  ศรีสิงห์</v>
      </c>
      <c r="E13" s="8">
        <f>'รวมคะแนน3-3'!Y15</f>
        <v>74</v>
      </c>
      <c r="F13" s="8" t="str">
        <f>'รวมคะแนน3-3'!Z15</f>
        <v>3</v>
      </c>
      <c r="G13" s="9"/>
      <c r="H13" s="19" t="s">
        <v>75</v>
      </c>
      <c r="I13" s="251">
        <f>SUM(I6:I12)</f>
        <v>13</v>
      </c>
      <c r="J13" s="252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'เวลาเรียน3-3'!C15</f>
        <v>12521</v>
      </c>
      <c r="D14" s="18" t="str">
        <f>'เวลาเรียน3-3'!D15</f>
        <v>เด็กชาย ธนบดินทร์  สุขประเสริฐ</v>
      </c>
      <c r="E14" s="8">
        <f>'รวมคะแนน3-3'!Y16</f>
        <v>0</v>
      </c>
      <c r="F14" s="8" t="str">
        <f>'รวมคะแนน3-3'!Z16</f>
        <v>0</v>
      </c>
      <c r="G14" s="9"/>
      <c r="H14" s="17" t="s">
        <v>76</v>
      </c>
      <c r="I14" s="249">
        <f>'รวมคะแนน3-3'!W43</f>
        <v>9</v>
      </c>
      <c r="J14" s="250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'เวลาเรียน3-3'!C16</f>
        <v>12541</v>
      </c>
      <c r="D15" s="18" t="str">
        <f>'เวลาเรียน3-3'!D16</f>
        <v>เด็กชาย บูรพา  เทศดี</v>
      </c>
      <c r="E15" s="8">
        <f>'รวมคะแนน3-3'!Y17</f>
        <v>0</v>
      </c>
      <c r="F15" s="8" t="str">
        <f>'รวมคะแนน3-3'!Z17</f>
        <v>0</v>
      </c>
      <c r="G15" s="9"/>
      <c r="H15" s="17" t="s">
        <v>17</v>
      </c>
      <c r="I15" s="249">
        <f>'รวมคะแนน3-3'!W51</f>
        <v>0</v>
      </c>
      <c r="J15" s="250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'เวลาเรียน3-3'!C17</f>
        <v>12548</v>
      </c>
      <c r="D16" s="18" t="str">
        <f>'เวลาเรียน3-3'!D17</f>
        <v>เด็กชาย ภาณุเมศ  อ่วมประดิษฐ์</v>
      </c>
      <c r="E16" s="8">
        <f>'รวมคะแนน3-3'!Y18</f>
        <v>0</v>
      </c>
      <c r="F16" s="8" t="str">
        <f>'รวมคะแนน3-3'!Z18</f>
        <v>0</v>
      </c>
      <c r="G16" s="9"/>
      <c r="H16" s="17" t="s">
        <v>18</v>
      </c>
      <c r="I16" s="249">
        <f>'รวมคะแนน3-3'!W52</f>
        <v>0</v>
      </c>
      <c r="J16" s="250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'เวลาเรียน3-3'!C18</f>
        <v>12557</v>
      </c>
      <c r="D17" s="18" t="str">
        <f>'เวลาเรียน3-3'!D18</f>
        <v>เด็กชาย ธวัชชัย  ศรีสาคร</v>
      </c>
      <c r="E17" s="8">
        <f>'รวมคะแนน3-3'!Y19</f>
        <v>80</v>
      </c>
      <c r="F17" s="8">
        <f>'รวมคะแนน3-3'!Z19</f>
        <v>4</v>
      </c>
      <c r="G17" s="9"/>
      <c r="H17" s="19" t="s">
        <v>77</v>
      </c>
      <c r="I17" s="251">
        <f>SUM(I14:I16)</f>
        <v>9</v>
      </c>
      <c r="J17" s="252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'เวลาเรียน3-3'!C19</f>
        <v>12560</v>
      </c>
      <c r="D18" s="18" t="str">
        <f>'เวลาเรียน3-3'!D19</f>
        <v>เด็กหญิง ปัณฑิตา  โมกขา</v>
      </c>
      <c r="E18" s="8">
        <f>'รวมคะแนน3-3'!Y20</f>
        <v>0</v>
      </c>
      <c r="F18" s="8" t="str">
        <f>'รวมคะแนน3-3'!Z20</f>
        <v>0</v>
      </c>
      <c r="G18" s="9"/>
      <c r="H18" s="19" t="s">
        <v>1</v>
      </c>
      <c r="I18" s="20">
        <f>SUM(I13,(I17),)</f>
        <v>22</v>
      </c>
      <c r="J18" s="252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'เวลาเรียน3-3'!C20</f>
        <v>13421</v>
      </c>
      <c r="D19" s="18" t="str">
        <f>'เวลาเรียน3-3'!D20</f>
        <v>เด็กหญิง จิติมา  ธีระศักดิ์กุลชัย</v>
      </c>
      <c r="E19" s="8">
        <f>'รวมคะแนน3-3'!Y21</f>
        <v>67</v>
      </c>
      <c r="F19" s="8" t="str">
        <f>'รวมคะแนน3-3'!Z21</f>
        <v>2.5</v>
      </c>
      <c r="G19" s="9"/>
      <c r="H19" s="17"/>
      <c r="I19" s="17"/>
      <c r="J19" s="7"/>
    </row>
    <row r="20" spans="2:10" s="5" customFormat="1" ht="20.100000000000001" customHeight="1" x14ac:dyDescent="0.5">
      <c r="B20" s="8">
        <v>16</v>
      </c>
      <c r="C20" s="8">
        <f>'เวลาเรียน3-3'!C21</f>
        <v>13422</v>
      </c>
      <c r="D20" s="18" t="str">
        <f>'เวลาเรียน3-3'!D21</f>
        <v>เด็กชาย วงศธร  แหล่งสุข</v>
      </c>
      <c r="E20" s="8">
        <f>'รวมคะแนน3-3'!Y22</f>
        <v>62</v>
      </c>
      <c r="F20" s="8" t="str">
        <f>'รวมคะแนน3-3'!Z22</f>
        <v>2</v>
      </c>
      <c r="G20" s="9"/>
      <c r="H20" s="531" t="s">
        <v>106</v>
      </c>
      <c r="I20" s="529"/>
      <c r="J20" s="530"/>
    </row>
    <row r="21" spans="2:10" s="5" customFormat="1" ht="20.100000000000001" customHeight="1" x14ac:dyDescent="0.5">
      <c r="B21" s="8">
        <v>17</v>
      </c>
      <c r="C21" s="8">
        <f>'เวลาเรียน3-3'!C22</f>
        <v>13423</v>
      </c>
      <c r="D21" s="18" t="str">
        <f>'เวลาเรียน3-3'!D22</f>
        <v>เด็กหญิง อริสา  แก้วสีสม</v>
      </c>
      <c r="E21" s="8">
        <f>'รวมคะแนน3-3'!Y23</f>
        <v>0</v>
      </c>
      <c r="F21" s="8" t="str">
        <f>'รวมคะแนน3-3'!Z23</f>
        <v>0</v>
      </c>
      <c r="G21" s="9"/>
      <c r="H21" s="532" t="s">
        <v>78</v>
      </c>
      <c r="I21" s="523"/>
      <c r="J21" s="524"/>
    </row>
    <row r="22" spans="2:10" s="5" customFormat="1" ht="20.100000000000001" customHeight="1" x14ac:dyDescent="0.5">
      <c r="B22" s="8">
        <v>18</v>
      </c>
      <c r="C22" s="8">
        <f>'เวลาเรียน3-3'!C23</f>
        <v>13425</v>
      </c>
      <c r="D22" s="18" t="str">
        <f>'เวลาเรียน3-3'!D23</f>
        <v>เด็กหญิง ศิวาภัทร  เกิดสมจิตร</v>
      </c>
      <c r="E22" s="8">
        <f>'รวมคะแนน3-3'!Y24</f>
        <v>0</v>
      </c>
      <c r="F22" s="8" t="str">
        <f>'รวมคะแนน3-3'!Z24</f>
        <v>0</v>
      </c>
      <c r="G22" s="9"/>
      <c r="H22" s="17"/>
      <c r="I22" s="17"/>
      <c r="J22" s="7"/>
    </row>
    <row r="23" spans="2:10" s="5" customFormat="1" ht="20.100000000000001" customHeight="1" x14ac:dyDescent="0.5">
      <c r="B23" s="8">
        <v>19</v>
      </c>
      <c r="C23" s="8">
        <f>'เวลาเรียน3-3'!C24</f>
        <v>13427</v>
      </c>
      <c r="D23" s="18" t="str">
        <f>'เวลาเรียน3-3'!D24</f>
        <v>เด็กชาย วุฒิชัย  จะมะเลิศ</v>
      </c>
      <c r="E23" s="8">
        <f>'รวมคะแนน3-3'!Y25</f>
        <v>75</v>
      </c>
      <c r="F23" s="8" t="str">
        <f>'รวมคะแนน3-3'!Z25</f>
        <v>3.5</v>
      </c>
      <c r="G23" s="9"/>
      <c r="H23" s="531" t="s">
        <v>107</v>
      </c>
      <c r="I23" s="529"/>
      <c r="J23" s="530"/>
    </row>
    <row r="24" spans="2:10" s="5" customFormat="1" ht="20.100000000000001" customHeight="1" x14ac:dyDescent="0.5">
      <c r="B24" s="8">
        <v>20</v>
      </c>
      <c r="C24" s="8">
        <f>'เวลาเรียน3-3'!C25</f>
        <v>13431</v>
      </c>
      <c r="D24" s="18" t="str">
        <f>'เวลาเรียน3-3'!D25</f>
        <v>เด็กชาย ภัคพล  จินดานุรักษ์</v>
      </c>
      <c r="E24" s="8">
        <f>'รวมคะแนน3-3'!Y26</f>
        <v>23</v>
      </c>
      <c r="F24" s="8" t="str">
        <f>'รวมคะแนน3-3'!Z26</f>
        <v>0</v>
      </c>
      <c r="G24" s="9"/>
      <c r="H24" s="532" t="s">
        <v>78</v>
      </c>
      <c r="I24" s="523"/>
      <c r="J24" s="524"/>
    </row>
    <row r="25" spans="2:10" s="5" customFormat="1" ht="20.100000000000001" customHeight="1" x14ac:dyDescent="0.5">
      <c r="B25" s="8">
        <v>21</v>
      </c>
      <c r="C25" s="8">
        <f>'เวลาเรียน3-3'!C26</f>
        <v>13497</v>
      </c>
      <c r="D25" s="18" t="str">
        <f>'เวลาเรียน3-3'!D26</f>
        <v>เด็กชาย อนุศิษฎ์  ยศสุวรรณาภา</v>
      </c>
      <c r="E25" s="8">
        <f>'รวมคะแนน3-3'!Y27</f>
        <v>23</v>
      </c>
      <c r="F25" s="8" t="str">
        <f>'รวมคะแนน3-3'!Z27</f>
        <v>0</v>
      </c>
      <c r="G25" s="9"/>
      <c r="H25" s="17"/>
      <c r="I25" s="17"/>
      <c r="J25" s="7"/>
    </row>
    <row r="26" spans="2:10" s="5" customFormat="1" ht="20.100000000000001" customHeight="1" x14ac:dyDescent="0.5">
      <c r="B26" s="8">
        <v>22</v>
      </c>
      <c r="C26" s="8">
        <f>'เวลาเรียน3-3'!C27</f>
        <v>13562</v>
      </c>
      <c r="D26" s="18" t="str">
        <f>'เวลาเรียน3-3'!D27</f>
        <v>เด็กชาย อธิป  ซื่อดี</v>
      </c>
      <c r="E26" s="8">
        <f>'รวมคะแนน3-3'!Y28</f>
        <v>57</v>
      </c>
      <c r="F26" s="8" t="str">
        <f>'รวมคะแนน3-3'!Z28</f>
        <v>1.5</v>
      </c>
      <c r="G26" s="9"/>
      <c r="H26" s="529" t="s">
        <v>108</v>
      </c>
      <c r="I26" s="529"/>
      <c r="J26" s="530"/>
    </row>
    <row r="27" spans="2:10" s="5" customFormat="1" ht="20.100000000000001" customHeight="1" x14ac:dyDescent="0.5">
      <c r="B27" s="8">
        <v>23</v>
      </c>
      <c r="C27" s="8"/>
      <c r="D27" s="18"/>
      <c r="E27" s="8"/>
      <c r="F27" s="8"/>
      <c r="G27" s="9"/>
      <c r="H27" s="523" t="s">
        <v>105</v>
      </c>
      <c r="I27" s="523"/>
      <c r="J27" s="524"/>
    </row>
    <row r="28" spans="2:10" s="5" customFormat="1" ht="20.100000000000001" customHeight="1" x14ac:dyDescent="0.5">
      <c r="B28" s="8">
        <v>24</v>
      </c>
      <c r="C28" s="8"/>
      <c r="D28" s="18"/>
      <c r="E28" s="8"/>
      <c r="F28" s="8"/>
      <c r="G28" s="9"/>
      <c r="H28" s="17"/>
      <c r="I28" s="17"/>
      <c r="J28" s="7"/>
    </row>
    <row r="29" spans="2:10" s="5" customFormat="1" ht="20.100000000000001" customHeight="1" x14ac:dyDescent="0.5">
      <c r="B29" s="8">
        <v>25</v>
      </c>
      <c r="C29" s="8"/>
      <c r="D29" s="18"/>
      <c r="E29" s="8"/>
      <c r="F29" s="8"/>
      <c r="G29" s="9"/>
      <c r="H29" s="529" t="s">
        <v>109</v>
      </c>
      <c r="I29" s="529"/>
      <c r="J29" s="530"/>
    </row>
    <row r="30" spans="2:10" s="5" customFormat="1" ht="20.100000000000001" customHeight="1" x14ac:dyDescent="0.5">
      <c r="B30" s="8">
        <v>26</v>
      </c>
      <c r="C30" s="8"/>
      <c r="D30" s="18"/>
      <c r="E30" s="8"/>
      <c r="F30" s="8"/>
      <c r="G30" s="9"/>
      <c r="H30" s="523" t="s">
        <v>79</v>
      </c>
      <c r="I30" s="523"/>
      <c r="J30" s="524"/>
    </row>
    <row r="31" spans="2:10" s="5" customFormat="1" ht="20.100000000000001" customHeight="1" x14ac:dyDescent="0.5">
      <c r="B31" s="8">
        <v>27</v>
      </c>
      <c r="C31" s="8"/>
      <c r="D31" s="18"/>
      <c r="E31" s="8"/>
      <c r="F31" s="8"/>
      <c r="G31" s="9"/>
      <c r="H31" s="523"/>
      <c r="I31" s="523"/>
      <c r="J31" s="524"/>
    </row>
    <row r="32" spans="2:10" s="5" customFormat="1" ht="20.100000000000001" customHeight="1" x14ac:dyDescent="0.5">
      <c r="B32" s="8">
        <v>28</v>
      </c>
      <c r="C32" s="8"/>
      <c r="D32" s="18"/>
      <c r="E32" s="8"/>
      <c r="F32" s="8"/>
      <c r="G32" s="9"/>
      <c r="H32" s="17"/>
      <c r="I32" s="17"/>
      <c r="J32" s="7"/>
    </row>
    <row r="33" spans="2:10" s="5" customFormat="1" ht="20.100000000000001" customHeight="1" x14ac:dyDescent="0.5">
      <c r="B33" s="8">
        <v>29</v>
      </c>
      <c r="C33" s="8"/>
      <c r="D33" s="18"/>
      <c r="E33" s="8"/>
      <c r="F33" s="8"/>
      <c r="G33" s="9"/>
      <c r="H33" s="529"/>
      <c r="I33" s="529"/>
      <c r="J33" s="530"/>
    </row>
    <row r="34" spans="2:10" s="5" customFormat="1" ht="20.100000000000001" customHeight="1" x14ac:dyDescent="0.5">
      <c r="B34" s="8">
        <v>30</v>
      </c>
      <c r="C34" s="8"/>
      <c r="D34" s="18"/>
      <c r="E34" s="8"/>
      <c r="F34" s="8"/>
      <c r="G34" s="9"/>
      <c r="H34" s="523"/>
      <c r="I34" s="523"/>
      <c r="J34" s="524"/>
    </row>
    <row r="35" spans="2:10" s="5" customFormat="1" ht="20.100000000000001" customHeight="1" x14ac:dyDescent="0.5">
      <c r="B35" s="8">
        <v>31</v>
      </c>
      <c r="C35" s="8"/>
      <c r="D35" s="18"/>
      <c r="E35" s="8"/>
      <c r="F35" s="8"/>
      <c r="G35" s="9"/>
      <c r="H35" s="17"/>
      <c r="I35" s="17"/>
      <c r="J35" s="7"/>
    </row>
    <row r="36" spans="2:10" s="5" customFormat="1" ht="20.100000000000001" customHeight="1" x14ac:dyDescent="0.5">
      <c r="B36" s="8">
        <v>32</v>
      </c>
      <c r="C36" s="8"/>
      <c r="D36" s="18"/>
      <c r="E36" s="8"/>
      <c r="F36" s="8"/>
      <c r="G36" s="9"/>
      <c r="H36" s="529"/>
      <c r="I36" s="529"/>
      <c r="J36" s="530"/>
    </row>
    <row r="37" spans="2:10" s="5" customFormat="1" ht="20.100000000000001" customHeight="1" x14ac:dyDescent="0.5">
      <c r="B37" s="8">
        <v>33</v>
      </c>
      <c r="C37" s="8"/>
      <c r="D37" s="18"/>
      <c r="E37" s="8"/>
      <c r="F37" s="8"/>
      <c r="G37" s="9"/>
      <c r="H37" s="523"/>
      <c r="I37" s="523"/>
      <c r="J37" s="524"/>
    </row>
    <row r="38" spans="2:10" s="5" customFormat="1" ht="20.100000000000001" customHeight="1" x14ac:dyDescent="0.5">
      <c r="B38" s="8">
        <v>34</v>
      </c>
      <c r="C38" s="8"/>
      <c r="D38" s="18"/>
      <c r="E38" s="8"/>
      <c r="F38" s="8"/>
      <c r="G38" s="9"/>
      <c r="H38" s="17"/>
      <c r="I38" s="17"/>
      <c r="J38" s="7"/>
    </row>
    <row r="39" spans="2:10" s="5" customFormat="1" ht="20.100000000000001" customHeight="1" x14ac:dyDescent="0.5">
      <c r="B39" s="8">
        <v>35</v>
      </c>
      <c r="C39" s="8"/>
      <c r="D39" s="18"/>
      <c r="E39" s="8"/>
      <c r="F39" s="8"/>
      <c r="G39" s="9"/>
      <c r="H39" s="525"/>
      <c r="I39" s="525"/>
      <c r="J39" s="526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orientation="portrait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BF96"/>
  <sheetViews>
    <sheetView showGridLines="0" view="pageBreakPreview" zoomScaleNormal="100" zoomScaleSheetLayoutView="100" workbookViewId="0">
      <pane xSplit="3" ySplit="4" topLeftCell="D10" activePane="bottomRight" state="frozen"/>
      <selection pane="topRight" activeCell="C1" sqref="C1"/>
      <selection pane="bottomLeft" activeCell="A5" sqref="A5"/>
      <selection pane="bottomRight" activeCell="S26" sqref="S26"/>
    </sheetView>
  </sheetViews>
  <sheetFormatPr defaultColWidth="9.140625" defaultRowHeight="21.75" x14ac:dyDescent="0.5"/>
  <cols>
    <col min="1" max="1" width="3.7109375" style="24" customWidth="1"/>
    <col min="2" max="2" width="3.5703125" style="24" customWidth="1"/>
    <col min="3" max="3" width="25.5703125" style="24" customWidth="1"/>
    <col min="4" max="11" width="3.5703125" style="24" customWidth="1"/>
    <col min="12" max="23" width="3.42578125" style="24" customWidth="1"/>
    <col min="24" max="24" width="9.85546875" style="24" customWidth="1"/>
    <col min="25" max="25" width="9.140625" style="24"/>
    <col min="26" max="33" width="5.7109375" style="24" customWidth="1"/>
    <col min="34" max="34" width="9.140625" style="24"/>
    <col min="35" max="35" width="19" style="24" customWidth="1"/>
    <col min="36" max="16384" width="9.140625" style="24"/>
  </cols>
  <sheetData>
    <row r="1" spans="2:58" s="75" customFormat="1" ht="35.1" customHeight="1" thickBot="1" x14ac:dyDescent="0.6">
      <c r="B1" s="548" t="s">
        <v>98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</row>
    <row r="2" spans="2:58" ht="30" customHeight="1" thickBot="1" x14ac:dyDescent="0.55000000000000004">
      <c r="B2" s="235" t="s">
        <v>0</v>
      </c>
      <c r="C2" s="236"/>
      <c r="D2" s="549" t="s">
        <v>12</v>
      </c>
      <c r="E2" s="550"/>
      <c r="F2" s="550"/>
      <c r="G2" s="550"/>
      <c r="H2" s="550"/>
      <c r="I2" s="550"/>
      <c r="J2" s="550"/>
      <c r="K2" s="551"/>
      <c r="L2" s="549" t="s">
        <v>13</v>
      </c>
      <c r="M2" s="550"/>
      <c r="N2" s="550"/>
      <c r="O2" s="551"/>
      <c r="P2" s="552" t="s">
        <v>94</v>
      </c>
      <c r="Q2" s="553"/>
      <c r="R2" s="553"/>
      <c r="S2" s="554"/>
      <c r="T2" s="549" t="s">
        <v>13</v>
      </c>
      <c r="U2" s="550"/>
      <c r="V2" s="550"/>
      <c r="W2" s="551"/>
      <c r="X2" s="555" t="s">
        <v>43</v>
      </c>
      <c r="Y2" s="75"/>
      <c r="Z2" s="538" t="s">
        <v>52</v>
      </c>
      <c r="AA2" s="538"/>
      <c r="AB2" s="538"/>
      <c r="AC2" s="538"/>
      <c r="AD2" s="538"/>
      <c r="AE2" s="538"/>
      <c r="AF2" s="538"/>
      <c r="AG2" s="538"/>
      <c r="AI2" s="133" t="s">
        <v>60</v>
      </c>
      <c r="AJ2" s="75"/>
    </row>
    <row r="3" spans="2:58" ht="30" customHeight="1" x14ac:dyDescent="0.5">
      <c r="B3" s="237" t="s">
        <v>2</v>
      </c>
      <c r="C3" s="238" t="s">
        <v>51</v>
      </c>
      <c r="D3" s="562">
        <v>1</v>
      </c>
      <c r="E3" s="539">
        <v>2</v>
      </c>
      <c r="F3" s="539">
        <v>3</v>
      </c>
      <c r="G3" s="539">
        <v>4</v>
      </c>
      <c r="H3" s="539">
        <v>5</v>
      </c>
      <c r="I3" s="539">
        <v>6</v>
      </c>
      <c r="J3" s="539">
        <v>7</v>
      </c>
      <c r="K3" s="544">
        <v>8</v>
      </c>
      <c r="L3" s="136" t="s">
        <v>53</v>
      </c>
      <c r="M3" s="137" t="s">
        <v>54</v>
      </c>
      <c r="N3" s="137" t="s">
        <v>55</v>
      </c>
      <c r="O3" s="138" t="s">
        <v>56</v>
      </c>
      <c r="P3" s="258">
        <v>1</v>
      </c>
      <c r="Q3" s="253">
        <v>2</v>
      </c>
      <c r="R3" s="141">
        <v>3</v>
      </c>
      <c r="S3" s="142" t="s">
        <v>1</v>
      </c>
      <c r="T3" s="546" t="s">
        <v>53</v>
      </c>
      <c r="U3" s="558" t="s">
        <v>54</v>
      </c>
      <c r="V3" s="558" t="s">
        <v>55</v>
      </c>
      <c r="W3" s="560" t="s">
        <v>56</v>
      </c>
      <c r="X3" s="556"/>
      <c r="Y3" s="75"/>
      <c r="Z3" s="143" t="s">
        <v>53</v>
      </c>
      <c r="AA3" s="144" t="s">
        <v>54</v>
      </c>
      <c r="AB3" s="144" t="s">
        <v>55</v>
      </c>
      <c r="AC3" s="145" t="s">
        <v>56</v>
      </c>
      <c r="AD3" s="146" t="s">
        <v>53</v>
      </c>
      <c r="AE3" s="147" t="s">
        <v>54</v>
      </c>
      <c r="AF3" s="147" t="s">
        <v>55</v>
      </c>
      <c r="AG3" s="148" t="s">
        <v>56</v>
      </c>
      <c r="AI3" s="541" t="s">
        <v>59</v>
      </c>
      <c r="AJ3" s="75"/>
    </row>
    <row r="4" spans="2:58" ht="22.5" customHeight="1" thickBot="1" x14ac:dyDescent="0.6">
      <c r="B4" s="239"/>
      <c r="C4" s="240"/>
      <c r="D4" s="563"/>
      <c r="E4" s="540"/>
      <c r="F4" s="540"/>
      <c r="G4" s="540"/>
      <c r="H4" s="540"/>
      <c r="I4" s="540"/>
      <c r="J4" s="540"/>
      <c r="K4" s="545"/>
      <c r="L4" s="151">
        <v>3</v>
      </c>
      <c r="M4" s="254">
        <v>2</v>
      </c>
      <c r="N4" s="254">
        <v>1</v>
      </c>
      <c r="O4" s="153">
        <v>0</v>
      </c>
      <c r="P4" s="259">
        <v>3</v>
      </c>
      <c r="Q4" s="254">
        <v>3</v>
      </c>
      <c r="R4" s="153">
        <v>3</v>
      </c>
      <c r="S4" s="257">
        <v>9</v>
      </c>
      <c r="T4" s="547"/>
      <c r="U4" s="559"/>
      <c r="V4" s="559"/>
      <c r="W4" s="561"/>
      <c r="X4" s="557"/>
      <c r="Y4" s="75"/>
      <c r="Z4" s="156">
        <v>3</v>
      </c>
      <c r="AA4" s="157">
        <v>2</v>
      </c>
      <c r="AB4" s="157">
        <v>1</v>
      </c>
      <c r="AC4" s="158">
        <v>0</v>
      </c>
      <c r="AD4" s="159">
        <v>3</v>
      </c>
      <c r="AE4" s="160">
        <v>2</v>
      </c>
      <c r="AF4" s="160">
        <v>1</v>
      </c>
      <c r="AG4" s="161">
        <v>0</v>
      </c>
      <c r="AI4" s="542"/>
      <c r="AJ4" s="75"/>
    </row>
    <row r="5" spans="2:58" ht="20.100000000000001" customHeight="1" x14ac:dyDescent="0.5">
      <c r="B5" s="241">
        <v>1</v>
      </c>
      <c r="C5" s="242" t="str">
        <f>'รวมคะแนน3-3'!C7</f>
        <v>เด็กชาย สุริยัน  กล่ำธัญญา</v>
      </c>
      <c r="D5" s="53">
        <v>3</v>
      </c>
      <c r="E5" s="54">
        <v>3</v>
      </c>
      <c r="F5" s="54">
        <v>3</v>
      </c>
      <c r="G5" s="54">
        <v>3</v>
      </c>
      <c r="H5" s="54">
        <v>2</v>
      </c>
      <c r="I5" s="54">
        <v>2</v>
      </c>
      <c r="J5" s="54">
        <v>2</v>
      </c>
      <c r="K5" s="248">
        <v>2</v>
      </c>
      <c r="L5" s="164" t="str">
        <f t="shared" ref="L5:L25" si="0">IF(AC5&gt;0," ",IF(Z5&lt;AB5," ",IF(AA5&gt;Z5," ",IF(Z5&gt;=AA5,"/"," "))))</f>
        <v>/</v>
      </c>
      <c r="M5" s="165" t="str">
        <f>IF(AC5&gt;0," ",IF(AA5=Z5," ",IF(AA5&gt;=AB5,"/",IF(AB5&gt;Z5," ",IF(AB5&gt;AA5," ",IF(Z5=2," "))))))</f>
        <v xml:space="preserve"> </v>
      </c>
      <c r="N5" s="166" t="str">
        <f>IF(AC5&gt;0," ",IF(AB5&lt;AA5," ",IF(AB5&lt;Z5," ",IF(AB5&gt;AA5,"/",IF(AB5=AA5," ")))))</f>
        <v xml:space="preserve"> </v>
      </c>
      <c r="O5" s="167" t="str">
        <f t="shared" ref="O5:O25" si="1">IF(AC5&gt;0,"/"," ")</f>
        <v xml:space="preserve"> </v>
      </c>
      <c r="P5" s="53">
        <v>1</v>
      </c>
      <c r="Q5" s="54">
        <v>1</v>
      </c>
      <c r="R5" s="248">
        <v>3</v>
      </c>
      <c r="S5" s="169">
        <f>SUM(P5:R5)</f>
        <v>5</v>
      </c>
      <c r="T5" s="258" t="str">
        <f>IF(S5&gt;=8,"/"," ")</f>
        <v xml:space="preserve"> </v>
      </c>
      <c r="U5" s="253" t="str">
        <f>IF(S5=7,"/",IF(S5=6,"/"," "))</f>
        <v xml:space="preserve"> </v>
      </c>
      <c r="V5" s="253" t="str">
        <f>IF(S5=5,"/",IF(S5=4,"/",IF(S5=3,"/"," ")))</f>
        <v>/</v>
      </c>
      <c r="W5" s="255" t="str">
        <f t="shared" ref="W5:W25" si="2">IF(S5&lt;3,"/"," ")</f>
        <v xml:space="preserve"> </v>
      </c>
      <c r="X5" s="171"/>
      <c r="Y5" s="75"/>
      <c r="Z5" s="172">
        <f t="shared" ref="Z5:Z25" si="3">COUNTIF(D5:K5,$Z$4)</f>
        <v>4</v>
      </c>
      <c r="AA5" s="173">
        <f t="shared" ref="AA5:AA25" si="4">COUNTIF(D5:K5,$AA$4)</f>
        <v>4</v>
      </c>
      <c r="AB5" s="173">
        <f t="shared" ref="AB5:AB25" si="5">COUNTIF(D5:K5,$AB$4)</f>
        <v>0</v>
      </c>
      <c r="AC5" s="174">
        <f t="shared" ref="AC5:AC25" si="6">COUNTIF(D5:K5,$AC$4)</f>
        <v>0</v>
      </c>
      <c r="AD5" s="175" t="str">
        <f>IF(AC5&gt;0," ",IF(Z5&lt;AB5," ",IF(AA5&gt;Z5," ",IF(Z5&gt;=AA5,"3"," "))))</f>
        <v>3</v>
      </c>
      <c r="AE5" s="176" t="str">
        <f>IF(AC5&gt;0," ",IF(AA5=Z5," ",IF(AA5&gt;=AB5,"2",IF(AB5&gt;Z5," ",IF(AB5&gt;AA5," ",IF(Z5=2," "))))))</f>
        <v xml:space="preserve"> </v>
      </c>
      <c r="AF5" s="176" t="str">
        <f>IF(AC5&gt;0," ",IF(AB5&lt;AA5," ",IF(AB5&lt;Z5," ",IF(AB5&gt;AA5,"1",IF(AB5=AA5," ")))))</f>
        <v xml:space="preserve"> </v>
      </c>
      <c r="AG5" s="177" t="str">
        <f>IF(AC5&gt;0,"0"," ")</f>
        <v xml:space="preserve"> </v>
      </c>
      <c r="AH5" s="61"/>
      <c r="AI5" s="178" t="str">
        <f>IF(S5&lt;3,"0",IF(S5&lt;6,"1",IF(S5&lt;8,2,3)))</f>
        <v>1</v>
      </c>
      <c r="AJ5" s="75"/>
    </row>
    <row r="6" spans="2:58" ht="20.100000000000001" customHeight="1" x14ac:dyDescent="0.5">
      <c r="B6" s="243">
        <v>2</v>
      </c>
      <c r="C6" s="242" t="str">
        <f>'รวมคะแนน3-3'!C8</f>
        <v>เด็กหญิง ปภัสราภรณ์  โพธิ์เจริญ</v>
      </c>
      <c r="D6" s="53">
        <v>3</v>
      </c>
      <c r="E6" s="54">
        <v>3</v>
      </c>
      <c r="F6" s="54">
        <v>3</v>
      </c>
      <c r="G6" s="54">
        <v>3</v>
      </c>
      <c r="H6" s="54">
        <v>1</v>
      </c>
      <c r="I6" s="54">
        <v>1</v>
      </c>
      <c r="J6" s="54">
        <v>1</v>
      </c>
      <c r="K6" s="248">
        <v>0</v>
      </c>
      <c r="L6" s="180" t="str">
        <f t="shared" si="0"/>
        <v xml:space="preserve"> </v>
      </c>
      <c r="M6" s="8" t="str">
        <f t="shared" ref="M6:M24" si="7">IF(AC6&gt;0," ",IF(AA6=Z6," ",IF(AA6&gt;=AB6,"/",IF(AB6&gt;Z6," ",IF(AB6&gt;AA6," ",IF(Z6=2," "))))))</f>
        <v xml:space="preserve"> </v>
      </c>
      <c r="N6" s="181" t="str">
        <f t="shared" ref="N6:N25" si="8">IF(AC6&gt;0," ",IF(AB6&lt;AA6," ",IF(AB6&lt;Z6," ",IF(AB6&gt;AA6,"/",IF(AB6=AA6," ")))))</f>
        <v xml:space="preserve"> </v>
      </c>
      <c r="O6" s="182" t="str">
        <f t="shared" si="1"/>
        <v>/</v>
      </c>
      <c r="P6" s="53">
        <v>2</v>
      </c>
      <c r="Q6" s="54">
        <v>2</v>
      </c>
      <c r="R6" s="248">
        <v>2</v>
      </c>
      <c r="S6" s="169">
        <f t="shared" ref="S6:S25" si="9">SUM(P6:R6)</f>
        <v>6</v>
      </c>
      <c r="T6" s="183" t="str">
        <f t="shared" ref="T6:T25" si="10">IF(S6&gt;=8,"/"," ")</f>
        <v xml:space="preserve"> </v>
      </c>
      <c r="U6" s="184" t="str">
        <f t="shared" ref="U6:U25" si="11">IF(S6=7,"/",IF(S6=6,"/"," "))</f>
        <v>/</v>
      </c>
      <c r="V6" s="184" t="str">
        <f t="shared" ref="V6:V25" si="12">IF(S6=5,"/",IF(S6=4,"/",IF(S6=3,"/"," ")))</f>
        <v xml:space="preserve"> </v>
      </c>
      <c r="W6" s="185" t="str">
        <f t="shared" si="2"/>
        <v xml:space="preserve"> </v>
      </c>
      <c r="X6" s="186"/>
      <c r="Y6" s="75"/>
      <c r="Z6" s="187">
        <f t="shared" si="3"/>
        <v>4</v>
      </c>
      <c r="AA6" s="188">
        <f t="shared" si="4"/>
        <v>0</v>
      </c>
      <c r="AB6" s="188">
        <f t="shared" si="5"/>
        <v>3</v>
      </c>
      <c r="AC6" s="189">
        <f t="shared" si="6"/>
        <v>1</v>
      </c>
      <c r="AD6" s="190" t="str">
        <f t="shared" ref="AD6:AD25" si="13">IF(AC6&gt;0," ",IF(Z6&lt;AB6," ",IF(AA6&gt;Z6," ",IF(Z6&gt;=AA6,"3"," "))))</f>
        <v xml:space="preserve"> </v>
      </c>
      <c r="AE6" s="191" t="str">
        <f t="shared" ref="AE6:AE35" si="14">IF(AC6&gt;0," ",IF(AA6=Z6," ",IF(AA6&gt;=AB6,"2",IF(AB6&gt;Z6," ",IF(AB6&gt;AA6," ",IF(Z6=2," "))))))</f>
        <v xml:space="preserve"> </v>
      </c>
      <c r="AF6" s="191" t="str">
        <f t="shared" ref="AF6:AF35" si="15">IF(AC6&gt;0," ",IF(AB6&lt;AA6," ",IF(AB6&lt;Z6," ",IF(AB6&gt;AA6,"1",IF(AB6=AA6," ")))))</f>
        <v xml:space="preserve"> </v>
      </c>
      <c r="AG6" s="192" t="str">
        <f t="shared" ref="AG6:AG35" si="16">IF(AC6&gt;0,"0"," ")</f>
        <v>0</v>
      </c>
      <c r="AH6" s="61"/>
      <c r="AI6" s="193">
        <f t="shared" ref="AI6:AI25" si="17">IF(S6&lt;3,"0",IF(S6&lt;6,"1",IF(S6&lt;8,2,3)))</f>
        <v>2</v>
      </c>
      <c r="AJ6" s="75"/>
    </row>
    <row r="7" spans="2:58" ht="20.100000000000001" customHeight="1" x14ac:dyDescent="0.5">
      <c r="B7" s="241">
        <v>3</v>
      </c>
      <c r="C7" s="242" t="str">
        <f>'รวมคะแนน3-3'!C9</f>
        <v>เด็กชาย ณัฐภัทร  ไพคำนาม</v>
      </c>
      <c r="D7" s="53">
        <v>2</v>
      </c>
      <c r="E7" s="54">
        <v>2</v>
      </c>
      <c r="F7" s="54">
        <v>2</v>
      </c>
      <c r="G7" s="54">
        <v>3</v>
      </c>
      <c r="H7" s="54">
        <v>3</v>
      </c>
      <c r="I7" s="54">
        <v>3</v>
      </c>
      <c r="J7" s="54">
        <v>1</v>
      </c>
      <c r="K7" s="248">
        <v>0</v>
      </c>
      <c r="L7" s="180" t="str">
        <f t="shared" si="0"/>
        <v xml:space="preserve"> </v>
      </c>
      <c r="M7" s="8" t="str">
        <f t="shared" si="7"/>
        <v xml:space="preserve"> </v>
      </c>
      <c r="N7" s="181" t="str">
        <f t="shared" si="8"/>
        <v xml:space="preserve"> </v>
      </c>
      <c r="O7" s="182" t="str">
        <f t="shared" si="1"/>
        <v>/</v>
      </c>
      <c r="P7" s="53">
        <v>1</v>
      </c>
      <c r="Q7" s="54">
        <v>2</v>
      </c>
      <c r="R7" s="248">
        <v>3</v>
      </c>
      <c r="S7" s="169">
        <f t="shared" si="9"/>
        <v>6</v>
      </c>
      <c r="T7" s="183" t="str">
        <f t="shared" si="10"/>
        <v xml:space="preserve"> </v>
      </c>
      <c r="U7" s="184" t="str">
        <f t="shared" si="11"/>
        <v>/</v>
      </c>
      <c r="V7" s="184" t="str">
        <f t="shared" si="12"/>
        <v xml:space="preserve"> </v>
      </c>
      <c r="W7" s="185" t="str">
        <f t="shared" si="2"/>
        <v xml:space="preserve"> </v>
      </c>
      <c r="X7" s="186"/>
      <c r="Y7" s="75"/>
      <c r="Z7" s="187">
        <f t="shared" si="3"/>
        <v>3</v>
      </c>
      <c r="AA7" s="188">
        <f t="shared" si="4"/>
        <v>3</v>
      </c>
      <c r="AB7" s="188">
        <f t="shared" si="5"/>
        <v>1</v>
      </c>
      <c r="AC7" s="189">
        <f t="shared" si="6"/>
        <v>1</v>
      </c>
      <c r="AD7" s="190" t="str">
        <f t="shared" si="13"/>
        <v xml:space="preserve"> </v>
      </c>
      <c r="AE7" s="191" t="str">
        <f t="shared" si="14"/>
        <v xml:space="preserve"> </v>
      </c>
      <c r="AF7" s="191" t="str">
        <f t="shared" si="15"/>
        <v xml:space="preserve"> </v>
      </c>
      <c r="AG7" s="192" t="str">
        <f t="shared" si="16"/>
        <v>0</v>
      </c>
      <c r="AH7" s="61"/>
      <c r="AI7" s="193">
        <f t="shared" si="17"/>
        <v>2</v>
      </c>
      <c r="AJ7" s="75"/>
    </row>
    <row r="8" spans="2:58" ht="20.100000000000001" customHeight="1" x14ac:dyDescent="0.5">
      <c r="B8" s="243">
        <v>4</v>
      </c>
      <c r="C8" s="242" t="str">
        <f>'รวมคะแนน3-3'!C10</f>
        <v>เด็กชาย กิตติธัช  อัครศิลป์</v>
      </c>
      <c r="D8" s="194">
        <v>2</v>
      </c>
      <c r="E8" s="195">
        <v>2</v>
      </c>
      <c r="F8" s="195">
        <v>2</v>
      </c>
      <c r="G8" s="195">
        <v>1</v>
      </c>
      <c r="H8" s="195">
        <v>1</v>
      </c>
      <c r="I8" s="195">
        <v>1</v>
      </c>
      <c r="J8" s="195">
        <v>1</v>
      </c>
      <c r="K8" s="196">
        <v>1</v>
      </c>
      <c r="L8" s="180" t="str">
        <f t="shared" si="0"/>
        <v xml:space="preserve"> </v>
      </c>
      <c r="M8" s="8" t="str">
        <f t="shared" si="7"/>
        <v xml:space="preserve"> </v>
      </c>
      <c r="N8" s="181" t="str">
        <f t="shared" si="8"/>
        <v>/</v>
      </c>
      <c r="O8" s="182" t="str">
        <f t="shared" si="1"/>
        <v xml:space="preserve"> </v>
      </c>
      <c r="P8" s="194">
        <v>3</v>
      </c>
      <c r="Q8" s="195">
        <v>3</v>
      </c>
      <c r="R8" s="196">
        <v>2</v>
      </c>
      <c r="S8" s="197">
        <f t="shared" si="9"/>
        <v>8</v>
      </c>
      <c r="T8" s="183" t="str">
        <f t="shared" si="10"/>
        <v>/</v>
      </c>
      <c r="U8" s="198" t="str">
        <f t="shared" si="11"/>
        <v xml:space="preserve"> </v>
      </c>
      <c r="V8" s="184" t="str">
        <f t="shared" si="12"/>
        <v xml:space="preserve"> </v>
      </c>
      <c r="W8" s="185" t="str">
        <f t="shared" si="2"/>
        <v xml:space="preserve"> </v>
      </c>
      <c r="X8" s="199"/>
      <c r="Y8" s="75"/>
      <c r="Z8" s="187">
        <f t="shared" si="3"/>
        <v>0</v>
      </c>
      <c r="AA8" s="188">
        <f t="shared" si="4"/>
        <v>3</v>
      </c>
      <c r="AB8" s="188">
        <f t="shared" si="5"/>
        <v>5</v>
      </c>
      <c r="AC8" s="189">
        <f t="shared" si="6"/>
        <v>0</v>
      </c>
      <c r="AD8" s="190" t="str">
        <f t="shared" si="13"/>
        <v xml:space="preserve"> </v>
      </c>
      <c r="AE8" s="191" t="str">
        <f t="shared" si="14"/>
        <v xml:space="preserve"> </v>
      </c>
      <c r="AF8" s="191" t="str">
        <f t="shared" si="15"/>
        <v>1</v>
      </c>
      <c r="AG8" s="192" t="str">
        <f t="shared" si="16"/>
        <v xml:space="preserve"> </v>
      </c>
      <c r="AH8" s="61"/>
      <c r="AI8" s="193">
        <f t="shared" si="17"/>
        <v>3</v>
      </c>
      <c r="AJ8" s="75"/>
    </row>
    <row r="9" spans="2:58" ht="20.100000000000001" customHeight="1" x14ac:dyDescent="0.5">
      <c r="B9" s="241">
        <v>5</v>
      </c>
      <c r="C9" s="242" t="str">
        <f>'รวมคะแนน3-3'!C11</f>
        <v>เด็กชาย กิตติธัช  พันธ์สงฆ์</v>
      </c>
      <c r="D9" s="53">
        <v>2</v>
      </c>
      <c r="E9" s="54">
        <v>2</v>
      </c>
      <c r="F9" s="54">
        <v>2</v>
      </c>
      <c r="G9" s="54">
        <v>2</v>
      </c>
      <c r="H9" s="54">
        <v>1</v>
      </c>
      <c r="I9" s="54">
        <v>1</v>
      </c>
      <c r="J9" s="54">
        <v>1</v>
      </c>
      <c r="K9" s="248">
        <v>1</v>
      </c>
      <c r="L9" s="180" t="str">
        <f t="shared" si="0"/>
        <v xml:space="preserve"> </v>
      </c>
      <c r="M9" s="8" t="str">
        <f t="shared" si="7"/>
        <v>/</v>
      </c>
      <c r="N9" s="181" t="str">
        <f t="shared" si="8"/>
        <v xml:space="preserve"> </v>
      </c>
      <c r="O9" s="182" t="str">
        <f t="shared" si="1"/>
        <v xml:space="preserve"> </v>
      </c>
      <c r="P9" s="53">
        <v>3</v>
      </c>
      <c r="Q9" s="54">
        <v>2</v>
      </c>
      <c r="R9" s="248">
        <v>2</v>
      </c>
      <c r="S9" s="169">
        <f t="shared" si="9"/>
        <v>7</v>
      </c>
      <c r="T9" s="183" t="str">
        <f t="shared" si="10"/>
        <v xml:space="preserve"> </v>
      </c>
      <c r="U9" s="184" t="str">
        <f t="shared" si="11"/>
        <v>/</v>
      </c>
      <c r="V9" s="184" t="str">
        <f t="shared" si="12"/>
        <v xml:space="preserve"> </v>
      </c>
      <c r="W9" s="185" t="str">
        <f t="shared" si="2"/>
        <v xml:space="preserve"> </v>
      </c>
      <c r="X9" s="186"/>
      <c r="Y9" s="75"/>
      <c r="Z9" s="187">
        <f t="shared" si="3"/>
        <v>0</v>
      </c>
      <c r="AA9" s="188">
        <f t="shared" si="4"/>
        <v>4</v>
      </c>
      <c r="AB9" s="188">
        <f t="shared" si="5"/>
        <v>4</v>
      </c>
      <c r="AC9" s="189">
        <f t="shared" si="6"/>
        <v>0</v>
      </c>
      <c r="AD9" s="190" t="str">
        <f t="shared" si="13"/>
        <v xml:space="preserve"> </v>
      </c>
      <c r="AE9" s="191" t="str">
        <f t="shared" si="14"/>
        <v>2</v>
      </c>
      <c r="AF9" s="191" t="str">
        <f t="shared" si="15"/>
        <v xml:space="preserve"> </v>
      </c>
      <c r="AG9" s="192" t="str">
        <f t="shared" si="16"/>
        <v xml:space="preserve"> </v>
      </c>
      <c r="AH9" s="61"/>
      <c r="AI9" s="193">
        <f t="shared" si="17"/>
        <v>2</v>
      </c>
      <c r="AJ9" s="75"/>
    </row>
    <row r="10" spans="2:58" ht="20.100000000000001" customHeight="1" x14ac:dyDescent="0.5">
      <c r="B10" s="243">
        <v>6</v>
      </c>
      <c r="C10" s="242" t="str">
        <f>'รวมคะแนน3-3'!C12</f>
        <v>เด็กชาย ภาคภูมิ  รัตนเจริญพรชัย</v>
      </c>
      <c r="D10" s="53">
        <v>2</v>
      </c>
      <c r="E10" s="54">
        <v>2</v>
      </c>
      <c r="F10" s="54">
        <v>2</v>
      </c>
      <c r="G10" s="248">
        <v>2</v>
      </c>
      <c r="H10" s="8">
        <v>2</v>
      </c>
      <c r="I10" s="8">
        <v>1</v>
      </c>
      <c r="J10" s="8">
        <v>1</v>
      </c>
      <c r="K10" s="10">
        <v>1</v>
      </c>
      <c r="L10" s="180" t="str">
        <f t="shared" si="0"/>
        <v xml:space="preserve"> </v>
      </c>
      <c r="M10" s="8" t="str">
        <f t="shared" si="7"/>
        <v>/</v>
      </c>
      <c r="N10" s="181" t="str">
        <f t="shared" si="8"/>
        <v xml:space="preserve"> </v>
      </c>
      <c r="O10" s="182" t="str">
        <f t="shared" si="1"/>
        <v xml:space="preserve"> </v>
      </c>
      <c r="P10" s="53">
        <v>1</v>
      </c>
      <c r="Q10" s="54">
        <v>1</v>
      </c>
      <c r="R10" s="248">
        <v>0</v>
      </c>
      <c r="S10" s="169">
        <f t="shared" si="9"/>
        <v>2</v>
      </c>
      <c r="T10" s="183" t="str">
        <f t="shared" si="10"/>
        <v xml:space="preserve"> </v>
      </c>
      <c r="U10" s="184" t="str">
        <f t="shared" si="11"/>
        <v xml:space="preserve"> </v>
      </c>
      <c r="V10" s="184" t="str">
        <f t="shared" si="12"/>
        <v xml:space="preserve"> </v>
      </c>
      <c r="W10" s="185" t="str">
        <f t="shared" si="2"/>
        <v>/</v>
      </c>
      <c r="X10" s="186"/>
      <c r="Y10" s="75"/>
      <c r="Z10" s="187">
        <f t="shared" si="3"/>
        <v>0</v>
      </c>
      <c r="AA10" s="188">
        <f t="shared" si="4"/>
        <v>5</v>
      </c>
      <c r="AB10" s="188">
        <f t="shared" si="5"/>
        <v>3</v>
      </c>
      <c r="AC10" s="189">
        <f t="shared" si="6"/>
        <v>0</v>
      </c>
      <c r="AD10" s="190" t="str">
        <f t="shared" si="13"/>
        <v xml:space="preserve"> </v>
      </c>
      <c r="AE10" s="191" t="str">
        <f t="shared" si="14"/>
        <v>2</v>
      </c>
      <c r="AF10" s="191" t="str">
        <f t="shared" si="15"/>
        <v xml:space="preserve"> </v>
      </c>
      <c r="AG10" s="192" t="str">
        <f t="shared" si="16"/>
        <v xml:space="preserve"> </v>
      </c>
      <c r="AH10" s="61"/>
      <c r="AI10" s="193" t="str">
        <f t="shared" si="17"/>
        <v>0</v>
      </c>
      <c r="AJ10" s="75"/>
    </row>
    <row r="11" spans="2:58" ht="20.100000000000001" customHeight="1" x14ac:dyDescent="0.5">
      <c r="B11" s="241">
        <v>7</v>
      </c>
      <c r="C11" s="242" t="str">
        <f>'รวมคะแนน3-3'!C13</f>
        <v>เด็กชาย วาที  บานแย้ม</v>
      </c>
      <c r="D11" s="53">
        <v>2</v>
      </c>
      <c r="E11" s="54">
        <v>2</v>
      </c>
      <c r="F11" s="54">
        <v>2</v>
      </c>
      <c r="G11" s="248">
        <v>2</v>
      </c>
      <c r="H11" s="8">
        <v>2</v>
      </c>
      <c r="I11" s="8">
        <v>2</v>
      </c>
      <c r="J11" s="8">
        <v>1</v>
      </c>
      <c r="K11" s="10">
        <v>1</v>
      </c>
      <c r="L11" s="180" t="str">
        <f t="shared" si="0"/>
        <v xml:space="preserve"> </v>
      </c>
      <c r="M11" s="8" t="str">
        <f t="shared" si="7"/>
        <v>/</v>
      </c>
      <c r="N11" s="181" t="str">
        <f t="shared" si="8"/>
        <v xml:space="preserve"> </v>
      </c>
      <c r="O11" s="182" t="str">
        <f t="shared" si="1"/>
        <v xml:space="preserve"> </v>
      </c>
      <c r="P11" s="53">
        <v>1</v>
      </c>
      <c r="Q11" s="54">
        <v>1</v>
      </c>
      <c r="R11" s="248">
        <v>2</v>
      </c>
      <c r="S11" s="169">
        <f t="shared" si="9"/>
        <v>4</v>
      </c>
      <c r="T11" s="183" t="str">
        <f t="shared" si="10"/>
        <v xml:space="preserve"> </v>
      </c>
      <c r="U11" s="184" t="str">
        <f t="shared" si="11"/>
        <v xml:space="preserve"> </v>
      </c>
      <c r="V11" s="184" t="str">
        <f t="shared" si="12"/>
        <v>/</v>
      </c>
      <c r="W11" s="185" t="str">
        <f t="shared" si="2"/>
        <v xml:space="preserve"> </v>
      </c>
      <c r="X11" s="186"/>
      <c r="Y11" s="75"/>
      <c r="Z11" s="187">
        <f t="shared" si="3"/>
        <v>0</v>
      </c>
      <c r="AA11" s="188">
        <f t="shared" si="4"/>
        <v>6</v>
      </c>
      <c r="AB11" s="188">
        <f t="shared" si="5"/>
        <v>2</v>
      </c>
      <c r="AC11" s="189">
        <f t="shared" si="6"/>
        <v>0</v>
      </c>
      <c r="AD11" s="190" t="str">
        <f t="shared" si="13"/>
        <v xml:space="preserve"> </v>
      </c>
      <c r="AE11" s="191" t="str">
        <f t="shared" si="14"/>
        <v>2</v>
      </c>
      <c r="AF11" s="191" t="str">
        <f t="shared" si="15"/>
        <v xml:space="preserve"> </v>
      </c>
      <c r="AG11" s="192" t="str">
        <f t="shared" si="16"/>
        <v xml:space="preserve"> </v>
      </c>
      <c r="AH11" s="61"/>
      <c r="AI11" s="193" t="str">
        <f t="shared" si="17"/>
        <v>1</v>
      </c>
      <c r="AJ11" s="75"/>
    </row>
    <row r="12" spans="2:58" ht="20.100000000000001" customHeight="1" x14ac:dyDescent="0.5">
      <c r="B12" s="243">
        <v>8</v>
      </c>
      <c r="C12" s="242" t="str">
        <f>'รวมคะแนน3-3'!C14</f>
        <v>เด็กหญิง พัชรศร  แสงคง</v>
      </c>
      <c r="D12" s="53">
        <v>2</v>
      </c>
      <c r="E12" s="54">
        <v>2</v>
      </c>
      <c r="F12" s="54">
        <v>2</v>
      </c>
      <c r="G12" s="248">
        <v>2</v>
      </c>
      <c r="H12" s="8">
        <v>2</v>
      </c>
      <c r="I12" s="8">
        <v>2</v>
      </c>
      <c r="J12" s="8">
        <v>2</v>
      </c>
      <c r="K12" s="10">
        <v>1</v>
      </c>
      <c r="L12" s="180" t="str">
        <f t="shared" si="0"/>
        <v xml:space="preserve"> </v>
      </c>
      <c r="M12" s="8" t="str">
        <f t="shared" si="7"/>
        <v>/</v>
      </c>
      <c r="N12" s="181" t="str">
        <f t="shared" si="8"/>
        <v xml:space="preserve"> </v>
      </c>
      <c r="O12" s="182" t="str">
        <f t="shared" si="1"/>
        <v xml:space="preserve"> </v>
      </c>
      <c r="P12" s="53">
        <v>0</v>
      </c>
      <c r="Q12" s="54">
        <v>1</v>
      </c>
      <c r="R12" s="248">
        <v>0</v>
      </c>
      <c r="S12" s="169">
        <f t="shared" si="9"/>
        <v>1</v>
      </c>
      <c r="T12" s="183" t="str">
        <f t="shared" si="10"/>
        <v xml:space="preserve"> </v>
      </c>
      <c r="U12" s="184" t="str">
        <f t="shared" si="11"/>
        <v xml:space="preserve"> </v>
      </c>
      <c r="V12" s="184" t="str">
        <f t="shared" si="12"/>
        <v xml:space="preserve"> </v>
      </c>
      <c r="W12" s="185" t="str">
        <f t="shared" si="2"/>
        <v>/</v>
      </c>
      <c r="X12" s="186"/>
      <c r="Y12" s="75"/>
      <c r="Z12" s="187">
        <f t="shared" si="3"/>
        <v>0</v>
      </c>
      <c r="AA12" s="188">
        <f t="shared" si="4"/>
        <v>7</v>
      </c>
      <c r="AB12" s="188">
        <f t="shared" si="5"/>
        <v>1</v>
      </c>
      <c r="AC12" s="189">
        <f t="shared" si="6"/>
        <v>0</v>
      </c>
      <c r="AD12" s="190" t="str">
        <f t="shared" si="13"/>
        <v xml:space="preserve"> </v>
      </c>
      <c r="AE12" s="191" t="str">
        <f t="shared" si="14"/>
        <v>2</v>
      </c>
      <c r="AF12" s="191" t="str">
        <f t="shared" si="15"/>
        <v xml:space="preserve"> </v>
      </c>
      <c r="AG12" s="192" t="str">
        <f t="shared" si="16"/>
        <v xml:space="preserve"> </v>
      </c>
      <c r="AH12" s="61"/>
      <c r="AI12" s="193" t="str">
        <f t="shared" si="17"/>
        <v>0</v>
      </c>
      <c r="AJ12" s="75"/>
    </row>
    <row r="13" spans="2:58" ht="20.100000000000001" customHeight="1" x14ac:dyDescent="0.5">
      <c r="B13" s="241">
        <v>9</v>
      </c>
      <c r="C13" s="242" t="str">
        <f>'รวมคะแนน3-3'!C15</f>
        <v>เด็กชาย อนัตย์  ศรีสิงห์</v>
      </c>
      <c r="D13" s="53">
        <v>2</v>
      </c>
      <c r="E13" s="54">
        <v>2</v>
      </c>
      <c r="F13" s="54">
        <v>2</v>
      </c>
      <c r="G13" s="248">
        <v>2</v>
      </c>
      <c r="H13" s="8">
        <v>2</v>
      </c>
      <c r="I13" s="8">
        <v>2</v>
      </c>
      <c r="J13" s="8">
        <v>2</v>
      </c>
      <c r="K13" s="10">
        <v>2</v>
      </c>
      <c r="L13" s="180" t="str">
        <f t="shared" si="0"/>
        <v xml:space="preserve"> </v>
      </c>
      <c r="M13" s="8" t="str">
        <f t="shared" si="7"/>
        <v>/</v>
      </c>
      <c r="N13" s="181" t="str">
        <f t="shared" si="8"/>
        <v xml:space="preserve"> </v>
      </c>
      <c r="O13" s="182" t="str">
        <f t="shared" si="1"/>
        <v xml:space="preserve"> </v>
      </c>
      <c r="P13" s="53"/>
      <c r="Q13" s="54"/>
      <c r="R13" s="248"/>
      <c r="S13" s="169">
        <f t="shared" si="9"/>
        <v>0</v>
      </c>
      <c r="T13" s="183" t="str">
        <f t="shared" si="10"/>
        <v xml:space="preserve"> </v>
      </c>
      <c r="U13" s="198" t="str">
        <f t="shared" si="11"/>
        <v xml:space="preserve"> </v>
      </c>
      <c r="V13" s="184" t="str">
        <f t="shared" si="12"/>
        <v xml:space="preserve"> </v>
      </c>
      <c r="W13" s="185" t="str">
        <f t="shared" si="2"/>
        <v>/</v>
      </c>
      <c r="X13" s="186"/>
      <c r="Y13" s="75"/>
      <c r="Z13" s="187">
        <f t="shared" si="3"/>
        <v>0</v>
      </c>
      <c r="AA13" s="188">
        <f t="shared" si="4"/>
        <v>8</v>
      </c>
      <c r="AB13" s="188">
        <f t="shared" si="5"/>
        <v>0</v>
      </c>
      <c r="AC13" s="189">
        <f t="shared" si="6"/>
        <v>0</v>
      </c>
      <c r="AD13" s="190" t="str">
        <f t="shared" si="13"/>
        <v xml:space="preserve"> </v>
      </c>
      <c r="AE13" s="191" t="str">
        <f t="shared" si="14"/>
        <v>2</v>
      </c>
      <c r="AF13" s="191" t="str">
        <f t="shared" si="15"/>
        <v xml:space="preserve"> </v>
      </c>
      <c r="AG13" s="192" t="str">
        <f t="shared" si="16"/>
        <v xml:space="preserve"> </v>
      </c>
      <c r="AH13" s="61"/>
      <c r="AI13" s="193" t="str">
        <f t="shared" si="17"/>
        <v>0</v>
      </c>
      <c r="AJ13" s="75"/>
    </row>
    <row r="14" spans="2:58" ht="20.100000000000001" customHeight="1" x14ac:dyDescent="0.5">
      <c r="B14" s="243">
        <v>10</v>
      </c>
      <c r="C14" s="242" t="str">
        <f>'รวมคะแนน3-3'!C16</f>
        <v>เด็กชาย ธนบดินทร์  สุขประเสริฐ</v>
      </c>
      <c r="D14" s="53">
        <v>1</v>
      </c>
      <c r="E14" s="54">
        <v>1</v>
      </c>
      <c r="F14" s="54">
        <v>2</v>
      </c>
      <c r="G14" s="54">
        <v>1</v>
      </c>
      <c r="H14" s="54">
        <v>1</v>
      </c>
      <c r="I14" s="54">
        <v>2</v>
      </c>
      <c r="J14" s="54">
        <v>1</v>
      </c>
      <c r="K14" s="248">
        <v>1</v>
      </c>
      <c r="L14" s="180" t="str">
        <f t="shared" si="0"/>
        <v xml:space="preserve"> </v>
      </c>
      <c r="M14" s="8" t="str">
        <f t="shared" si="7"/>
        <v xml:space="preserve"> </v>
      </c>
      <c r="N14" s="181" t="str">
        <f t="shared" si="8"/>
        <v>/</v>
      </c>
      <c r="O14" s="182" t="str">
        <f t="shared" si="1"/>
        <v xml:space="preserve"> </v>
      </c>
      <c r="P14" s="53"/>
      <c r="Q14" s="54"/>
      <c r="R14" s="248"/>
      <c r="S14" s="169">
        <f t="shared" si="9"/>
        <v>0</v>
      </c>
      <c r="T14" s="183" t="str">
        <f t="shared" si="10"/>
        <v xml:space="preserve"> </v>
      </c>
      <c r="U14" s="184" t="str">
        <f t="shared" si="11"/>
        <v xml:space="preserve"> </v>
      </c>
      <c r="V14" s="184" t="str">
        <f t="shared" si="12"/>
        <v xml:space="preserve"> </v>
      </c>
      <c r="W14" s="185" t="str">
        <f t="shared" si="2"/>
        <v>/</v>
      </c>
      <c r="X14" s="186"/>
      <c r="Y14" s="75"/>
      <c r="Z14" s="187">
        <f t="shared" si="3"/>
        <v>0</v>
      </c>
      <c r="AA14" s="188">
        <f t="shared" si="4"/>
        <v>2</v>
      </c>
      <c r="AB14" s="188">
        <f t="shared" si="5"/>
        <v>6</v>
      </c>
      <c r="AC14" s="189">
        <f t="shared" si="6"/>
        <v>0</v>
      </c>
      <c r="AD14" s="190" t="str">
        <f t="shared" si="13"/>
        <v xml:space="preserve"> </v>
      </c>
      <c r="AE14" s="191" t="str">
        <f t="shared" si="14"/>
        <v xml:space="preserve"> </v>
      </c>
      <c r="AF14" s="191" t="str">
        <f t="shared" si="15"/>
        <v>1</v>
      </c>
      <c r="AG14" s="192" t="str">
        <f t="shared" si="16"/>
        <v xml:space="preserve"> </v>
      </c>
      <c r="AH14" s="61"/>
      <c r="AI14" s="193" t="str">
        <f t="shared" si="17"/>
        <v>0</v>
      </c>
      <c r="AJ14" s="75"/>
    </row>
    <row r="15" spans="2:58" ht="20.100000000000001" customHeight="1" x14ac:dyDescent="0.5">
      <c r="B15" s="241">
        <v>11</v>
      </c>
      <c r="C15" s="242" t="str">
        <f>'รวมคะแนน3-3'!C17</f>
        <v>เด็กชาย บูรพา  เทศดี</v>
      </c>
      <c r="D15" s="53">
        <v>2</v>
      </c>
      <c r="E15" s="54">
        <v>3</v>
      </c>
      <c r="F15" s="54">
        <v>1</v>
      </c>
      <c r="G15" s="54">
        <v>1</v>
      </c>
      <c r="H15" s="54">
        <v>1</v>
      </c>
      <c r="I15" s="54">
        <v>1</v>
      </c>
      <c r="J15" s="54">
        <v>1</v>
      </c>
      <c r="K15" s="248">
        <v>1</v>
      </c>
      <c r="L15" s="180" t="str">
        <f t="shared" si="0"/>
        <v xml:space="preserve"> </v>
      </c>
      <c r="M15" s="8" t="str">
        <f t="shared" si="7"/>
        <v xml:space="preserve"> </v>
      </c>
      <c r="N15" s="181" t="str">
        <f t="shared" si="8"/>
        <v>/</v>
      </c>
      <c r="O15" s="182" t="str">
        <f t="shared" si="1"/>
        <v xml:space="preserve"> </v>
      </c>
      <c r="P15" s="53"/>
      <c r="Q15" s="54"/>
      <c r="R15" s="248"/>
      <c r="S15" s="169">
        <f t="shared" si="9"/>
        <v>0</v>
      </c>
      <c r="T15" s="183" t="str">
        <f t="shared" si="10"/>
        <v xml:space="preserve"> </v>
      </c>
      <c r="U15" s="184" t="str">
        <f t="shared" si="11"/>
        <v xml:space="preserve"> </v>
      </c>
      <c r="V15" s="184" t="str">
        <f t="shared" si="12"/>
        <v xml:space="preserve"> </v>
      </c>
      <c r="W15" s="185" t="str">
        <f t="shared" si="2"/>
        <v>/</v>
      </c>
      <c r="X15" s="186"/>
      <c r="Y15" s="75"/>
      <c r="Z15" s="187">
        <f t="shared" si="3"/>
        <v>1</v>
      </c>
      <c r="AA15" s="188">
        <f t="shared" si="4"/>
        <v>1</v>
      </c>
      <c r="AB15" s="188">
        <f t="shared" si="5"/>
        <v>6</v>
      </c>
      <c r="AC15" s="189">
        <f t="shared" si="6"/>
        <v>0</v>
      </c>
      <c r="AD15" s="190" t="str">
        <f t="shared" si="13"/>
        <v xml:space="preserve"> </v>
      </c>
      <c r="AE15" s="191" t="str">
        <f t="shared" si="14"/>
        <v xml:space="preserve"> </v>
      </c>
      <c r="AF15" s="191" t="str">
        <f t="shared" si="15"/>
        <v>1</v>
      </c>
      <c r="AG15" s="192" t="str">
        <f t="shared" si="16"/>
        <v xml:space="preserve"> </v>
      </c>
      <c r="AH15" s="61"/>
      <c r="AI15" s="193" t="str">
        <f t="shared" si="17"/>
        <v>0</v>
      </c>
      <c r="AJ15" s="75"/>
      <c r="AK15" s="200"/>
      <c r="AL15" s="200"/>
      <c r="AM15" s="200"/>
      <c r="AN15" s="200"/>
      <c r="AO15" s="201"/>
      <c r="AP15" s="201"/>
      <c r="AQ15" s="201"/>
      <c r="AR15" s="201"/>
      <c r="AS15" s="543"/>
      <c r="AT15" s="29"/>
      <c r="AU15" s="457"/>
      <c r="AV15" s="457"/>
      <c r="AW15" s="457"/>
      <c r="AX15" s="457"/>
      <c r="AY15" s="457"/>
      <c r="AZ15" s="457"/>
      <c r="BA15" s="457"/>
      <c r="BB15" s="457"/>
      <c r="BC15" s="29"/>
      <c r="BD15" s="202"/>
      <c r="BE15" s="29"/>
      <c r="BF15" s="29"/>
    </row>
    <row r="16" spans="2:58" ht="20.100000000000001" customHeight="1" x14ac:dyDescent="0.5">
      <c r="B16" s="243">
        <v>12</v>
      </c>
      <c r="C16" s="242" t="str">
        <f>'รวมคะแนน3-3'!C18</f>
        <v>เด็กชาย ภาณุเมศ  อ่วมประดิษฐ์</v>
      </c>
      <c r="D16" s="53">
        <v>2</v>
      </c>
      <c r="E16" s="54">
        <v>2</v>
      </c>
      <c r="F16" s="54">
        <v>1</v>
      </c>
      <c r="G16" s="54">
        <v>1</v>
      </c>
      <c r="H16" s="54">
        <v>1</v>
      </c>
      <c r="I16" s="54">
        <v>1</v>
      </c>
      <c r="J16" s="54">
        <v>1</v>
      </c>
      <c r="K16" s="248">
        <v>1</v>
      </c>
      <c r="L16" s="180" t="str">
        <f t="shared" si="0"/>
        <v xml:space="preserve"> </v>
      </c>
      <c r="M16" s="8" t="str">
        <f t="shared" si="7"/>
        <v xml:space="preserve"> </v>
      </c>
      <c r="N16" s="181" t="str">
        <f t="shared" si="8"/>
        <v>/</v>
      </c>
      <c r="O16" s="182" t="str">
        <f t="shared" si="1"/>
        <v xml:space="preserve"> </v>
      </c>
      <c r="P16" s="53"/>
      <c r="Q16" s="54"/>
      <c r="R16" s="248"/>
      <c r="S16" s="169">
        <f t="shared" si="9"/>
        <v>0</v>
      </c>
      <c r="T16" s="183" t="str">
        <f t="shared" si="10"/>
        <v xml:space="preserve"> </v>
      </c>
      <c r="U16" s="184" t="str">
        <f t="shared" si="11"/>
        <v xml:space="preserve"> </v>
      </c>
      <c r="V16" s="184" t="str">
        <f t="shared" si="12"/>
        <v xml:space="preserve"> </v>
      </c>
      <c r="W16" s="185" t="str">
        <f t="shared" si="2"/>
        <v>/</v>
      </c>
      <c r="X16" s="186"/>
      <c r="Y16" s="75"/>
      <c r="Z16" s="187">
        <f t="shared" si="3"/>
        <v>0</v>
      </c>
      <c r="AA16" s="188">
        <f t="shared" si="4"/>
        <v>2</v>
      </c>
      <c r="AB16" s="188">
        <f t="shared" si="5"/>
        <v>6</v>
      </c>
      <c r="AC16" s="189">
        <f t="shared" si="6"/>
        <v>0</v>
      </c>
      <c r="AD16" s="190" t="str">
        <f t="shared" si="13"/>
        <v xml:space="preserve"> </v>
      </c>
      <c r="AE16" s="191" t="str">
        <f t="shared" si="14"/>
        <v xml:space="preserve"> </v>
      </c>
      <c r="AF16" s="191" t="str">
        <f t="shared" si="15"/>
        <v>1</v>
      </c>
      <c r="AG16" s="192" t="str">
        <f t="shared" si="16"/>
        <v xml:space="preserve"> </v>
      </c>
      <c r="AH16" s="61"/>
      <c r="AI16" s="193" t="str">
        <f t="shared" si="17"/>
        <v>0</v>
      </c>
      <c r="AJ16" s="75"/>
      <c r="AK16" s="203"/>
      <c r="AL16" s="203"/>
      <c r="AM16" s="203"/>
      <c r="AN16" s="204"/>
      <c r="AO16" s="205"/>
      <c r="AP16" s="205"/>
      <c r="AQ16" s="205"/>
      <c r="AR16" s="205"/>
      <c r="AS16" s="543"/>
      <c r="AT16" s="29"/>
      <c r="AU16" s="204"/>
      <c r="AV16" s="204"/>
      <c r="AW16" s="204"/>
      <c r="AX16" s="204"/>
      <c r="AY16" s="206"/>
      <c r="AZ16" s="204"/>
      <c r="BA16" s="204"/>
      <c r="BB16" s="204"/>
      <c r="BC16" s="29"/>
      <c r="BD16" s="537"/>
      <c r="BE16" s="29"/>
      <c r="BF16" s="29"/>
    </row>
    <row r="17" spans="2:58" ht="20.100000000000001" customHeight="1" x14ac:dyDescent="0.5">
      <c r="B17" s="241">
        <v>13</v>
      </c>
      <c r="C17" s="242" t="str">
        <f>'รวมคะแนน3-3'!C19</f>
        <v>เด็กชาย ธวัชชัย  ศรีสาคร</v>
      </c>
      <c r="D17" s="53">
        <v>2</v>
      </c>
      <c r="E17" s="54">
        <v>2</v>
      </c>
      <c r="F17" s="54">
        <v>2</v>
      </c>
      <c r="G17" s="54">
        <v>1</v>
      </c>
      <c r="H17" s="54">
        <v>1</v>
      </c>
      <c r="I17" s="54">
        <v>1</v>
      </c>
      <c r="J17" s="54">
        <v>3</v>
      </c>
      <c r="K17" s="248">
        <v>3</v>
      </c>
      <c r="L17" s="180" t="str">
        <f t="shared" si="0"/>
        <v xml:space="preserve"> </v>
      </c>
      <c r="M17" s="8" t="str">
        <f t="shared" si="7"/>
        <v>/</v>
      </c>
      <c r="N17" s="181" t="str">
        <f t="shared" si="8"/>
        <v xml:space="preserve"> </v>
      </c>
      <c r="O17" s="182" t="str">
        <f t="shared" si="1"/>
        <v xml:space="preserve"> </v>
      </c>
      <c r="P17" s="53"/>
      <c r="Q17" s="54"/>
      <c r="R17" s="248"/>
      <c r="S17" s="169">
        <f t="shared" si="9"/>
        <v>0</v>
      </c>
      <c r="T17" s="183" t="str">
        <f t="shared" si="10"/>
        <v xml:space="preserve"> </v>
      </c>
      <c r="U17" s="184" t="str">
        <f t="shared" si="11"/>
        <v xml:space="preserve"> </v>
      </c>
      <c r="V17" s="184" t="str">
        <f t="shared" si="12"/>
        <v xml:space="preserve"> </v>
      </c>
      <c r="W17" s="185" t="str">
        <f t="shared" si="2"/>
        <v>/</v>
      </c>
      <c r="X17" s="186"/>
      <c r="Y17" s="75"/>
      <c r="Z17" s="187">
        <f t="shared" si="3"/>
        <v>2</v>
      </c>
      <c r="AA17" s="188">
        <f t="shared" si="4"/>
        <v>3</v>
      </c>
      <c r="AB17" s="188">
        <f t="shared" si="5"/>
        <v>3</v>
      </c>
      <c r="AC17" s="189">
        <f t="shared" si="6"/>
        <v>0</v>
      </c>
      <c r="AD17" s="190" t="str">
        <f t="shared" si="13"/>
        <v xml:space="preserve"> </v>
      </c>
      <c r="AE17" s="191" t="str">
        <f t="shared" si="14"/>
        <v>2</v>
      </c>
      <c r="AF17" s="191" t="str">
        <f t="shared" si="15"/>
        <v xml:space="preserve"> </v>
      </c>
      <c r="AG17" s="192" t="str">
        <f t="shared" si="16"/>
        <v xml:space="preserve"> </v>
      </c>
      <c r="AH17" s="61"/>
      <c r="AI17" s="193" t="str">
        <f t="shared" si="17"/>
        <v>0</v>
      </c>
      <c r="AJ17" s="75"/>
      <c r="AK17" s="203"/>
      <c r="AL17" s="203"/>
      <c r="AM17" s="203"/>
      <c r="AN17" s="203"/>
      <c r="AO17" s="205"/>
      <c r="AP17" s="205"/>
      <c r="AQ17" s="205"/>
      <c r="AR17" s="205"/>
      <c r="AS17" s="543"/>
      <c r="AT17" s="29"/>
      <c r="AU17" s="203"/>
      <c r="AV17" s="203"/>
      <c r="AW17" s="203"/>
      <c r="AX17" s="203"/>
      <c r="AY17" s="207"/>
      <c r="AZ17" s="203"/>
      <c r="BA17" s="203"/>
      <c r="BB17" s="203"/>
      <c r="BC17" s="29"/>
      <c r="BD17" s="537"/>
      <c r="BE17" s="29"/>
      <c r="BF17" s="29"/>
    </row>
    <row r="18" spans="2:58" ht="20.100000000000001" customHeight="1" x14ac:dyDescent="0.5">
      <c r="B18" s="243">
        <v>14</v>
      </c>
      <c r="C18" s="242" t="str">
        <f>'รวมคะแนน3-3'!C20</f>
        <v>เด็กหญิง ปัณฑิตา  โมกขา</v>
      </c>
      <c r="D18" s="53">
        <v>2</v>
      </c>
      <c r="E18" s="54">
        <v>2</v>
      </c>
      <c r="F18" s="54">
        <v>2</v>
      </c>
      <c r="G18" s="54">
        <v>1</v>
      </c>
      <c r="H18" s="54">
        <v>1</v>
      </c>
      <c r="I18" s="54">
        <v>3</v>
      </c>
      <c r="J18" s="54">
        <v>3</v>
      </c>
      <c r="K18" s="248">
        <v>3</v>
      </c>
      <c r="L18" s="180" t="str">
        <f t="shared" si="0"/>
        <v>/</v>
      </c>
      <c r="M18" s="8" t="str">
        <f t="shared" si="7"/>
        <v xml:space="preserve"> </v>
      </c>
      <c r="N18" s="181" t="str">
        <f t="shared" si="8"/>
        <v xml:space="preserve"> </v>
      </c>
      <c r="O18" s="182" t="str">
        <f t="shared" si="1"/>
        <v xml:space="preserve"> </v>
      </c>
      <c r="P18" s="53"/>
      <c r="Q18" s="54"/>
      <c r="R18" s="248"/>
      <c r="S18" s="169">
        <f t="shared" si="9"/>
        <v>0</v>
      </c>
      <c r="T18" s="183" t="str">
        <f t="shared" si="10"/>
        <v xml:space="preserve"> </v>
      </c>
      <c r="U18" s="198" t="str">
        <f t="shared" si="11"/>
        <v xml:space="preserve"> </v>
      </c>
      <c r="V18" s="184" t="str">
        <f t="shared" si="12"/>
        <v xml:space="preserve"> </v>
      </c>
      <c r="W18" s="185" t="str">
        <f t="shared" si="2"/>
        <v>/</v>
      </c>
      <c r="X18" s="186"/>
      <c r="Y18" s="75"/>
      <c r="Z18" s="187">
        <f t="shared" si="3"/>
        <v>3</v>
      </c>
      <c r="AA18" s="188">
        <f t="shared" si="4"/>
        <v>3</v>
      </c>
      <c r="AB18" s="188">
        <f t="shared" si="5"/>
        <v>2</v>
      </c>
      <c r="AC18" s="189">
        <f t="shared" si="6"/>
        <v>0</v>
      </c>
      <c r="AD18" s="190" t="str">
        <f t="shared" si="13"/>
        <v>3</v>
      </c>
      <c r="AE18" s="191" t="str">
        <f t="shared" si="14"/>
        <v xml:space="preserve"> </v>
      </c>
      <c r="AF18" s="191" t="str">
        <f t="shared" si="15"/>
        <v xml:space="preserve"> </v>
      </c>
      <c r="AG18" s="192" t="str">
        <f t="shared" si="16"/>
        <v xml:space="preserve"> </v>
      </c>
      <c r="AH18" s="61"/>
      <c r="AI18" s="193" t="str">
        <f t="shared" si="17"/>
        <v>0</v>
      </c>
      <c r="AJ18" s="75"/>
      <c r="AK18" s="21"/>
      <c r="AL18" s="21"/>
      <c r="AM18" s="21"/>
      <c r="AN18" s="203"/>
      <c r="AO18" s="203"/>
      <c r="AP18" s="203"/>
      <c r="AQ18" s="203"/>
      <c r="AR18" s="203"/>
      <c r="AS18" s="29"/>
      <c r="AT18" s="29"/>
      <c r="AU18" s="21"/>
      <c r="AV18" s="21"/>
      <c r="AW18" s="21"/>
      <c r="AX18" s="21"/>
      <c r="AY18" s="208"/>
      <c r="AZ18" s="21"/>
      <c r="BA18" s="21"/>
      <c r="BB18" s="21"/>
      <c r="BC18" s="29"/>
      <c r="BD18" s="21"/>
      <c r="BE18" s="29"/>
      <c r="BF18" s="29"/>
    </row>
    <row r="19" spans="2:58" ht="20.100000000000001" customHeight="1" x14ac:dyDescent="0.5">
      <c r="B19" s="241">
        <v>15</v>
      </c>
      <c r="C19" s="242" t="str">
        <f>'รวมคะแนน3-3'!C21</f>
        <v>เด็กหญิง จิติมา  ธีระศักดิ์กุลชัย</v>
      </c>
      <c r="D19" s="53">
        <v>1</v>
      </c>
      <c r="E19" s="54">
        <v>1</v>
      </c>
      <c r="F19" s="54">
        <v>1</v>
      </c>
      <c r="G19" s="54">
        <v>1</v>
      </c>
      <c r="H19" s="54">
        <v>1</v>
      </c>
      <c r="I19" s="54">
        <v>3</v>
      </c>
      <c r="J19" s="54">
        <v>3</v>
      </c>
      <c r="K19" s="248">
        <v>3</v>
      </c>
      <c r="L19" s="180" t="str">
        <f t="shared" si="0"/>
        <v xml:space="preserve"> </v>
      </c>
      <c r="M19" s="8" t="str">
        <f t="shared" si="7"/>
        <v xml:space="preserve"> </v>
      </c>
      <c r="N19" s="181" t="str">
        <f t="shared" si="8"/>
        <v>/</v>
      </c>
      <c r="O19" s="182" t="str">
        <f t="shared" si="1"/>
        <v xml:space="preserve"> </v>
      </c>
      <c r="P19" s="53"/>
      <c r="Q19" s="54"/>
      <c r="R19" s="248"/>
      <c r="S19" s="169">
        <f t="shared" si="9"/>
        <v>0</v>
      </c>
      <c r="T19" s="183" t="str">
        <f t="shared" si="10"/>
        <v xml:space="preserve"> </v>
      </c>
      <c r="U19" s="184" t="str">
        <f t="shared" si="11"/>
        <v xml:space="preserve"> </v>
      </c>
      <c r="V19" s="184" t="str">
        <f t="shared" si="12"/>
        <v xml:space="preserve"> </v>
      </c>
      <c r="W19" s="185" t="str">
        <f t="shared" si="2"/>
        <v>/</v>
      </c>
      <c r="X19" s="186"/>
      <c r="Y19" s="75"/>
      <c r="Z19" s="187">
        <f t="shared" si="3"/>
        <v>3</v>
      </c>
      <c r="AA19" s="188">
        <f t="shared" si="4"/>
        <v>0</v>
      </c>
      <c r="AB19" s="188">
        <f t="shared" si="5"/>
        <v>5</v>
      </c>
      <c r="AC19" s="189">
        <f t="shared" si="6"/>
        <v>0</v>
      </c>
      <c r="AD19" s="190" t="str">
        <f t="shared" si="13"/>
        <v xml:space="preserve"> </v>
      </c>
      <c r="AE19" s="191" t="str">
        <f t="shared" si="14"/>
        <v xml:space="preserve"> </v>
      </c>
      <c r="AF19" s="191" t="str">
        <f t="shared" si="15"/>
        <v>1</v>
      </c>
      <c r="AG19" s="192" t="str">
        <f t="shared" si="16"/>
        <v xml:space="preserve"> </v>
      </c>
      <c r="AH19" s="61"/>
      <c r="AI19" s="193" t="str">
        <f t="shared" si="17"/>
        <v>0</v>
      </c>
      <c r="AJ19" s="75"/>
      <c r="AK19" s="21"/>
      <c r="AL19" s="21"/>
      <c r="AM19" s="21"/>
      <c r="AN19" s="203"/>
      <c r="AO19" s="203"/>
      <c r="AP19" s="203"/>
      <c r="AQ19" s="203"/>
      <c r="AR19" s="203"/>
      <c r="AS19" s="29"/>
      <c r="AT19" s="29"/>
      <c r="AU19" s="21"/>
      <c r="AV19" s="21"/>
      <c r="AW19" s="21"/>
      <c r="AX19" s="21"/>
      <c r="AY19" s="208"/>
      <c r="AZ19" s="21"/>
      <c r="BA19" s="21"/>
      <c r="BB19" s="21"/>
      <c r="BC19" s="29"/>
      <c r="BD19" s="21"/>
      <c r="BE19" s="29"/>
      <c r="BF19" s="29"/>
    </row>
    <row r="20" spans="2:58" ht="20.100000000000001" customHeight="1" x14ac:dyDescent="0.5">
      <c r="B20" s="243">
        <v>16</v>
      </c>
      <c r="C20" s="242" t="str">
        <f>'รวมคะแนน3-3'!C22</f>
        <v>เด็กชาย วงศธร  แหล่งสุข</v>
      </c>
      <c r="D20" s="53">
        <v>2</v>
      </c>
      <c r="E20" s="54">
        <v>2</v>
      </c>
      <c r="F20" s="54">
        <v>2</v>
      </c>
      <c r="G20" s="54">
        <v>1</v>
      </c>
      <c r="H20" s="54">
        <v>1</v>
      </c>
      <c r="I20" s="54">
        <v>2</v>
      </c>
      <c r="J20" s="54">
        <v>1</v>
      </c>
      <c r="K20" s="248">
        <v>2</v>
      </c>
      <c r="L20" s="180" t="str">
        <f t="shared" si="0"/>
        <v xml:space="preserve"> </v>
      </c>
      <c r="M20" s="8" t="str">
        <f t="shared" si="7"/>
        <v>/</v>
      </c>
      <c r="N20" s="181" t="str">
        <f t="shared" si="8"/>
        <v xml:space="preserve"> </v>
      </c>
      <c r="O20" s="182" t="str">
        <f t="shared" si="1"/>
        <v xml:space="preserve"> </v>
      </c>
      <c r="P20" s="53"/>
      <c r="Q20" s="54"/>
      <c r="R20" s="248"/>
      <c r="S20" s="169">
        <f t="shared" si="9"/>
        <v>0</v>
      </c>
      <c r="T20" s="183" t="str">
        <f t="shared" si="10"/>
        <v xml:space="preserve"> </v>
      </c>
      <c r="U20" s="184" t="str">
        <f t="shared" si="11"/>
        <v xml:space="preserve"> </v>
      </c>
      <c r="V20" s="184" t="str">
        <f t="shared" si="12"/>
        <v xml:space="preserve"> </v>
      </c>
      <c r="W20" s="185" t="str">
        <f t="shared" si="2"/>
        <v>/</v>
      </c>
      <c r="X20" s="186"/>
      <c r="Y20" s="75"/>
      <c r="Z20" s="187">
        <f t="shared" si="3"/>
        <v>0</v>
      </c>
      <c r="AA20" s="188">
        <f t="shared" si="4"/>
        <v>5</v>
      </c>
      <c r="AB20" s="188">
        <f t="shared" si="5"/>
        <v>3</v>
      </c>
      <c r="AC20" s="189">
        <f t="shared" si="6"/>
        <v>0</v>
      </c>
      <c r="AD20" s="190" t="str">
        <f t="shared" si="13"/>
        <v xml:space="preserve"> </v>
      </c>
      <c r="AE20" s="191" t="str">
        <f t="shared" si="14"/>
        <v>2</v>
      </c>
      <c r="AF20" s="191" t="str">
        <f t="shared" si="15"/>
        <v xml:space="preserve"> </v>
      </c>
      <c r="AG20" s="192" t="str">
        <f t="shared" si="16"/>
        <v xml:space="preserve"> </v>
      </c>
      <c r="AH20" s="61"/>
      <c r="AI20" s="193" t="str">
        <f t="shared" si="17"/>
        <v>0</v>
      </c>
      <c r="AJ20" s="75"/>
      <c r="AK20" s="21"/>
      <c r="AL20" s="21"/>
      <c r="AM20" s="21"/>
      <c r="AN20" s="203"/>
      <c r="AO20" s="203"/>
      <c r="AP20" s="203"/>
      <c r="AQ20" s="203"/>
      <c r="AR20" s="203"/>
      <c r="AS20" s="29"/>
      <c r="AT20" s="29"/>
      <c r="AU20" s="21"/>
      <c r="AV20" s="21"/>
      <c r="AW20" s="21"/>
      <c r="AX20" s="21"/>
      <c r="AY20" s="208"/>
      <c r="AZ20" s="21"/>
      <c r="BA20" s="21"/>
      <c r="BB20" s="21"/>
      <c r="BC20" s="29"/>
      <c r="BD20" s="21"/>
      <c r="BE20" s="29"/>
      <c r="BF20" s="29"/>
    </row>
    <row r="21" spans="2:58" ht="20.100000000000001" customHeight="1" x14ac:dyDescent="0.5">
      <c r="B21" s="241">
        <v>17</v>
      </c>
      <c r="C21" s="242" t="str">
        <f>'รวมคะแนน3-3'!C23</f>
        <v>เด็กหญิง อริสา  แก้วสีสม</v>
      </c>
      <c r="D21" s="53">
        <v>1</v>
      </c>
      <c r="E21" s="54">
        <v>1</v>
      </c>
      <c r="F21" s="54">
        <v>1</v>
      </c>
      <c r="G21" s="54">
        <v>1</v>
      </c>
      <c r="H21" s="54">
        <v>1</v>
      </c>
      <c r="I21" s="54">
        <v>1</v>
      </c>
      <c r="J21" s="54">
        <v>1</v>
      </c>
      <c r="K21" s="248">
        <v>0</v>
      </c>
      <c r="L21" s="180" t="str">
        <f t="shared" si="0"/>
        <v xml:space="preserve"> </v>
      </c>
      <c r="M21" s="8" t="str">
        <f t="shared" si="7"/>
        <v xml:space="preserve"> </v>
      </c>
      <c r="N21" s="181" t="str">
        <f t="shared" si="8"/>
        <v xml:space="preserve"> </v>
      </c>
      <c r="O21" s="182" t="str">
        <f t="shared" si="1"/>
        <v>/</v>
      </c>
      <c r="P21" s="53"/>
      <c r="Q21" s="54"/>
      <c r="R21" s="248"/>
      <c r="S21" s="169">
        <f t="shared" si="9"/>
        <v>0</v>
      </c>
      <c r="T21" s="183" t="str">
        <f t="shared" si="10"/>
        <v xml:space="preserve"> </v>
      </c>
      <c r="U21" s="184" t="str">
        <f t="shared" si="11"/>
        <v xml:space="preserve"> </v>
      </c>
      <c r="V21" s="184" t="str">
        <f t="shared" si="12"/>
        <v xml:space="preserve"> </v>
      </c>
      <c r="W21" s="185" t="str">
        <f t="shared" si="2"/>
        <v>/</v>
      </c>
      <c r="X21" s="186"/>
      <c r="Y21" s="75"/>
      <c r="Z21" s="187">
        <f t="shared" si="3"/>
        <v>0</v>
      </c>
      <c r="AA21" s="188">
        <f t="shared" si="4"/>
        <v>0</v>
      </c>
      <c r="AB21" s="188">
        <f t="shared" si="5"/>
        <v>7</v>
      </c>
      <c r="AC21" s="189">
        <f t="shared" si="6"/>
        <v>1</v>
      </c>
      <c r="AD21" s="190" t="str">
        <f t="shared" si="13"/>
        <v xml:space="preserve"> </v>
      </c>
      <c r="AE21" s="191" t="str">
        <f t="shared" si="14"/>
        <v xml:space="preserve"> </v>
      </c>
      <c r="AF21" s="191" t="str">
        <f t="shared" si="15"/>
        <v xml:space="preserve"> </v>
      </c>
      <c r="AG21" s="192" t="str">
        <f t="shared" si="16"/>
        <v>0</v>
      </c>
      <c r="AH21" s="61"/>
      <c r="AI21" s="193" t="str">
        <f t="shared" si="17"/>
        <v>0</v>
      </c>
      <c r="AJ21" s="75"/>
      <c r="AK21" s="208"/>
      <c r="AL21" s="208"/>
      <c r="AM21" s="208"/>
      <c r="AN21" s="207"/>
      <c r="AO21" s="203"/>
      <c r="AP21" s="207"/>
      <c r="AQ21" s="203"/>
      <c r="AR21" s="203"/>
      <c r="AS21" s="209"/>
      <c r="AT21" s="29"/>
      <c r="AU21" s="21"/>
      <c r="AV21" s="21"/>
      <c r="AW21" s="21"/>
      <c r="AX21" s="21"/>
      <c r="AY21" s="208"/>
      <c r="AZ21" s="21"/>
      <c r="BA21" s="21"/>
      <c r="BB21" s="21"/>
      <c r="BC21" s="29"/>
      <c r="BD21" s="21"/>
      <c r="BE21" s="29"/>
      <c r="BF21" s="29"/>
    </row>
    <row r="22" spans="2:58" ht="20.100000000000001" customHeight="1" x14ac:dyDescent="0.5">
      <c r="B22" s="243">
        <v>18</v>
      </c>
      <c r="C22" s="242" t="str">
        <f>'รวมคะแนน3-3'!C24</f>
        <v>เด็กหญิง ศิวาภัทร  เกิดสมจิตร</v>
      </c>
      <c r="D22" s="53">
        <v>1</v>
      </c>
      <c r="E22" s="54">
        <v>1</v>
      </c>
      <c r="F22" s="54">
        <v>1</v>
      </c>
      <c r="G22" s="54">
        <v>1</v>
      </c>
      <c r="H22" s="54">
        <v>1</v>
      </c>
      <c r="I22" s="54">
        <v>1</v>
      </c>
      <c r="J22" s="54">
        <v>1</v>
      </c>
      <c r="K22" s="248">
        <v>0</v>
      </c>
      <c r="L22" s="180" t="str">
        <f t="shared" si="0"/>
        <v xml:space="preserve"> </v>
      </c>
      <c r="M22" s="8" t="str">
        <f t="shared" si="7"/>
        <v xml:space="preserve"> </v>
      </c>
      <c r="N22" s="181" t="str">
        <f t="shared" si="8"/>
        <v xml:space="preserve"> </v>
      </c>
      <c r="O22" s="182" t="str">
        <f t="shared" si="1"/>
        <v>/</v>
      </c>
      <c r="P22" s="53"/>
      <c r="Q22" s="54"/>
      <c r="R22" s="248"/>
      <c r="S22" s="169">
        <f t="shared" si="9"/>
        <v>0</v>
      </c>
      <c r="T22" s="183" t="str">
        <f t="shared" si="10"/>
        <v xml:space="preserve"> </v>
      </c>
      <c r="U22" s="184" t="str">
        <f t="shared" si="11"/>
        <v xml:space="preserve"> </v>
      </c>
      <c r="V22" s="184" t="str">
        <f t="shared" si="12"/>
        <v xml:space="preserve"> </v>
      </c>
      <c r="W22" s="185" t="str">
        <f t="shared" si="2"/>
        <v>/</v>
      </c>
      <c r="X22" s="186"/>
      <c r="Y22" s="75"/>
      <c r="Z22" s="187">
        <f t="shared" si="3"/>
        <v>0</v>
      </c>
      <c r="AA22" s="188">
        <f t="shared" si="4"/>
        <v>0</v>
      </c>
      <c r="AB22" s="188">
        <f t="shared" si="5"/>
        <v>7</v>
      </c>
      <c r="AC22" s="189">
        <f t="shared" si="6"/>
        <v>1</v>
      </c>
      <c r="AD22" s="190" t="str">
        <f t="shared" si="13"/>
        <v xml:space="preserve"> </v>
      </c>
      <c r="AE22" s="191" t="str">
        <f t="shared" si="14"/>
        <v xml:space="preserve"> </v>
      </c>
      <c r="AF22" s="191" t="str">
        <f t="shared" si="15"/>
        <v xml:space="preserve"> </v>
      </c>
      <c r="AG22" s="192" t="str">
        <f t="shared" si="16"/>
        <v>0</v>
      </c>
      <c r="AH22" s="61"/>
      <c r="AI22" s="193" t="str">
        <f t="shared" si="17"/>
        <v>0</v>
      </c>
      <c r="AJ22" s="75"/>
      <c r="AK22" s="21"/>
      <c r="AL22" s="21"/>
      <c r="AM22" s="21"/>
      <c r="AN22" s="203"/>
      <c r="AO22" s="203"/>
      <c r="AP22" s="203"/>
      <c r="AQ22" s="203"/>
      <c r="AR22" s="203"/>
      <c r="AS22" s="29"/>
      <c r="AT22" s="29"/>
      <c r="AU22" s="21"/>
      <c r="AV22" s="21"/>
      <c r="AW22" s="21"/>
      <c r="AX22" s="21"/>
      <c r="AY22" s="208"/>
      <c r="AZ22" s="21"/>
      <c r="BA22" s="21"/>
      <c r="BB22" s="21"/>
      <c r="BC22" s="29"/>
      <c r="BD22" s="21"/>
      <c r="BE22" s="29"/>
      <c r="BF22" s="29"/>
    </row>
    <row r="23" spans="2:58" ht="20.100000000000001" customHeight="1" x14ac:dyDescent="0.5">
      <c r="B23" s="241">
        <v>19</v>
      </c>
      <c r="C23" s="242" t="str">
        <f>'รวมคะแนน3-3'!C25</f>
        <v>เด็กชาย วุฒิชัย  จะมะเลิศ</v>
      </c>
      <c r="D23" s="53">
        <v>3</v>
      </c>
      <c r="E23" s="54">
        <v>3</v>
      </c>
      <c r="F23" s="54">
        <v>2</v>
      </c>
      <c r="G23" s="54">
        <v>2</v>
      </c>
      <c r="H23" s="54">
        <v>2</v>
      </c>
      <c r="I23" s="54">
        <v>1</v>
      </c>
      <c r="J23" s="54">
        <v>1</v>
      </c>
      <c r="K23" s="248">
        <v>1</v>
      </c>
      <c r="L23" s="180" t="str">
        <f t="shared" si="0"/>
        <v xml:space="preserve"> </v>
      </c>
      <c r="M23" s="8" t="str">
        <f t="shared" si="7"/>
        <v>/</v>
      </c>
      <c r="N23" s="181" t="str">
        <f t="shared" si="8"/>
        <v xml:space="preserve"> </v>
      </c>
      <c r="O23" s="182" t="str">
        <f t="shared" si="1"/>
        <v xml:space="preserve"> </v>
      </c>
      <c r="P23" s="53"/>
      <c r="Q23" s="54"/>
      <c r="R23" s="248"/>
      <c r="S23" s="169">
        <f t="shared" si="9"/>
        <v>0</v>
      </c>
      <c r="T23" s="183" t="str">
        <f t="shared" si="10"/>
        <v xml:space="preserve"> </v>
      </c>
      <c r="U23" s="198" t="str">
        <f t="shared" si="11"/>
        <v xml:space="preserve"> </v>
      </c>
      <c r="V23" s="184" t="str">
        <f t="shared" si="12"/>
        <v xml:space="preserve"> </v>
      </c>
      <c r="W23" s="185" t="str">
        <f t="shared" si="2"/>
        <v>/</v>
      </c>
      <c r="X23" s="186"/>
      <c r="Y23" s="75"/>
      <c r="Z23" s="187">
        <f t="shared" si="3"/>
        <v>2</v>
      </c>
      <c r="AA23" s="188">
        <f t="shared" si="4"/>
        <v>3</v>
      </c>
      <c r="AB23" s="188">
        <f t="shared" si="5"/>
        <v>3</v>
      </c>
      <c r="AC23" s="189">
        <f t="shared" si="6"/>
        <v>0</v>
      </c>
      <c r="AD23" s="190" t="str">
        <f t="shared" si="13"/>
        <v xml:space="preserve"> </v>
      </c>
      <c r="AE23" s="191" t="str">
        <f t="shared" si="14"/>
        <v>2</v>
      </c>
      <c r="AF23" s="191" t="str">
        <f t="shared" si="15"/>
        <v xml:space="preserve"> </v>
      </c>
      <c r="AG23" s="192" t="str">
        <f t="shared" si="16"/>
        <v xml:space="preserve"> </v>
      </c>
      <c r="AH23" s="61"/>
      <c r="AI23" s="193" t="str">
        <f t="shared" si="17"/>
        <v>0</v>
      </c>
      <c r="AJ23" s="75"/>
      <c r="AK23" s="21"/>
      <c r="AL23" s="21"/>
      <c r="AM23" s="21"/>
      <c r="AN23" s="203"/>
      <c r="AO23" s="203"/>
      <c r="AP23" s="203"/>
      <c r="AQ23" s="203"/>
      <c r="AR23" s="203"/>
      <c r="AS23" s="29"/>
      <c r="AT23" s="29"/>
      <c r="AU23" s="21"/>
      <c r="AV23" s="21"/>
      <c r="AW23" s="21"/>
      <c r="AX23" s="21"/>
      <c r="AY23" s="208"/>
      <c r="AZ23" s="21"/>
      <c r="BA23" s="21"/>
      <c r="BB23" s="21"/>
      <c r="BC23" s="29"/>
      <c r="BD23" s="21"/>
      <c r="BE23" s="29"/>
      <c r="BF23" s="29"/>
    </row>
    <row r="24" spans="2:58" ht="20.100000000000001" customHeight="1" x14ac:dyDescent="0.5">
      <c r="B24" s="243">
        <v>20</v>
      </c>
      <c r="C24" s="242" t="str">
        <f>'รวมคะแนน3-3'!C26</f>
        <v>เด็กชาย ภัคพล  จินดานุรักษ์</v>
      </c>
      <c r="D24" s="53">
        <v>2</v>
      </c>
      <c r="E24" s="54">
        <v>2</v>
      </c>
      <c r="F24" s="54">
        <v>2</v>
      </c>
      <c r="G24" s="54">
        <v>2</v>
      </c>
      <c r="H24" s="54">
        <v>3</v>
      </c>
      <c r="I24" s="54">
        <v>3</v>
      </c>
      <c r="J24" s="54">
        <v>3</v>
      </c>
      <c r="K24" s="248">
        <v>3</v>
      </c>
      <c r="L24" s="180" t="str">
        <f t="shared" si="0"/>
        <v>/</v>
      </c>
      <c r="M24" s="8" t="str">
        <f t="shared" si="7"/>
        <v xml:space="preserve"> </v>
      </c>
      <c r="N24" s="181" t="str">
        <f t="shared" si="8"/>
        <v xml:space="preserve"> </v>
      </c>
      <c r="O24" s="182" t="str">
        <f t="shared" si="1"/>
        <v xml:space="preserve"> </v>
      </c>
      <c r="P24" s="53"/>
      <c r="Q24" s="54"/>
      <c r="R24" s="248"/>
      <c r="S24" s="169">
        <f t="shared" si="9"/>
        <v>0</v>
      </c>
      <c r="T24" s="183" t="str">
        <f t="shared" si="10"/>
        <v xml:space="preserve"> </v>
      </c>
      <c r="U24" s="184" t="str">
        <f t="shared" si="11"/>
        <v xml:space="preserve"> </v>
      </c>
      <c r="V24" s="184" t="str">
        <f t="shared" si="12"/>
        <v xml:space="preserve"> </v>
      </c>
      <c r="W24" s="185" t="str">
        <f t="shared" si="2"/>
        <v>/</v>
      </c>
      <c r="X24" s="186"/>
      <c r="Y24" s="75"/>
      <c r="Z24" s="187">
        <f t="shared" si="3"/>
        <v>4</v>
      </c>
      <c r="AA24" s="188">
        <f t="shared" si="4"/>
        <v>4</v>
      </c>
      <c r="AB24" s="188">
        <f t="shared" si="5"/>
        <v>0</v>
      </c>
      <c r="AC24" s="189">
        <f t="shared" si="6"/>
        <v>0</v>
      </c>
      <c r="AD24" s="190" t="str">
        <f t="shared" si="13"/>
        <v>3</v>
      </c>
      <c r="AE24" s="191" t="str">
        <f t="shared" si="14"/>
        <v xml:space="preserve"> </v>
      </c>
      <c r="AF24" s="191" t="str">
        <f t="shared" si="15"/>
        <v xml:space="preserve"> </v>
      </c>
      <c r="AG24" s="192" t="str">
        <f t="shared" si="16"/>
        <v xml:space="preserve"> </v>
      </c>
      <c r="AH24" s="61"/>
      <c r="AI24" s="193" t="str">
        <f t="shared" si="17"/>
        <v>0</v>
      </c>
      <c r="AJ24" s="75"/>
      <c r="AK24" s="21"/>
      <c r="AL24" s="21"/>
      <c r="AM24" s="21"/>
      <c r="AN24" s="203"/>
      <c r="AO24" s="203"/>
      <c r="AP24" s="203"/>
      <c r="AQ24" s="203"/>
      <c r="AR24" s="203"/>
      <c r="AS24" s="29"/>
      <c r="AT24" s="29"/>
      <c r="AU24" s="21"/>
      <c r="AV24" s="21"/>
      <c r="AW24" s="21"/>
      <c r="AX24" s="21"/>
      <c r="AY24" s="208"/>
      <c r="AZ24" s="21"/>
      <c r="BA24" s="21"/>
      <c r="BB24" s="21"/>
      <c r="BC24" s="29"/>
      <c r="BD24" s="21"/>
      <c r="BE24" s="29"/>
      <c r="BF24" s="29"/>
    </row>
    <row r="25" spans="2:58" ht="20.100000000000001" customHeight="1" x14ac:dyDescent="0.5">
      <c r="B25" s="241">
        <v>21</v>
      </c>
      <c r="C25" s="242" t="str">
        <f>'รวมคะแนน3-3'!C27</f>
        <v>เด็กชาย อนุศิษฎ์  ยศสุวรรณาภา</v>
      </c>
      <c r="D25" s="53">
        <v>3</v>
      </c>
      <c r="E25" s="54">
        <v>3</v>
      </c>
      <c r="F25" s="54">
        <v>3</v>
      </c>
      <c r="G25" s="54">
        <v>3</v>
      </c>
      <c r="H25" s="54">
        <v>3</v>
      </c>
      <c r="I25" s="54">
        <v>3</v>
      </c>
      <c r="J25" s="54">
        <v>3</v>
      </c>
      <c r="K25" s="248">
        <v>2</v>
      </c>
      <c r="L25" s="180" t="str">
        <f t="shared" si="0"/>
        <v>/</v>
      </c>
      <c r="M25" s="8"/>
      <c r="N25" s="181" t="str">
        <f t="shared" si="8"/>
        <v xml:space="preserve"> </v>
      </c>
      <c r="O25" s="182" t="str">
        <f t="shared" si="1"/>
        <v xml:space="preserve"> </v>
      </c>
      <c r="P25" s="53">
        <v>3</v>
      </c>
      <c r="Q25" s="54">
        <v>2</v>
      </c>
      <c r="R25" s="248">
        <v>3</v>
      </c>
      <c r="S25" s="169">
        <f t="shared" si="9"/>
        <v>8</v>
      </c>
      <c r="T25" s="183" t="str">
        <f t="shared" si="10"/>
        <v>/</v>
      </c>
      <c r="U25" s="184" t="str">
        <f t="shared" si="11"/>
        <v xml:space="preserve"> </v>
      </c>
      <c r="V25" s="184" t="str">
        <f t="shared" si="12"/>
        <v xml:space="preserve"> </v>
      </c>
      <c r="W25" s="185" t="str">
        <f t="shared" si="2"/>
        <v xml:space="preserve"> </v>
      </c>
      <c r="X25" s="186"/>
      <c r="Y25" s="75"/>
      <c r="Z25" s="187">
        <f t="shared" si="3"/>
        <v>7</v>
      </c>
      <c r="AA25" s="188">
        <f t="shared" si="4"/>
        <v>1</v>
      </c>
      <c r="AB25" s="188">
        <f t="shared" si="5"/>
        <v>0</v>
      </c>
      <c r="AC25" s="189">
        <f t="shared" si="6"/>
        <v>0</v>
      </c>
      <c r="AD25" s="190" t="str">
        <f t="shared" si="13"/>
        <v>3</v>
      </c>
      <c r="AE25" s="191"/>
      <c r="AF25" s="191" t="str">
        <f t="shared" si="15"/>
        <v xml:space="preserve"> </v>
      </c>
      <c r="AG25" s="192" t="str">
        <f t="shared" si="16"/>
        <v xml:space="preserve"> </v>
      </c>
      <c r="AH25" s="61"/>
      <c r="AI25" s="193">
        <f t="shared" si="17"/>
        <v>3</v>
      </c>
      <c r="AJ25" s="75"/>
      <c r="AK25" s="21"/>
      <c r="AL25" s="21"/>
      <c r="AM25" s="21"/>
      <c r="AN25" s="203"/>
      <c r="AO25" s="203"/>
      <c r="AP25" s="203"/>
      <c r="AQ25" s="203"/>
      <c r="AR25" s="203"/>
      <c r="AS25" s="29"/>
      <c r="AT25" s="29"/>
      <c r="AU25" s="21"/>
      <c r="AV25" s="21"/>
      <c r="AW25" s="21"/>
      <c r="AX25" s="21"/>
      <c r="AY25" s="208"/>
      <c r="AZ25" s="21"/>
      <c r="BA25" s="21"/>
      <c r="BB25" s="21"/>
      <c r="BC25" s="29"/>
      <c r="BD25" s="21"/>
      <c r="BE25" s="29"/>
      <c r="BF25" s="29"/>
    </row>
    <row r="26" spans="2:58" ht="20.100000000000001" customHeight="1" x14ac:dyDescent="0.5">
      <c r="B26" s="243">
        <v>22</v>
      </c>
      <c r="C26" s="242" t="str">
        <f>'รวมคะแนน3-3'!C28</f>
        <v>เด็กชาย อธิป  ซื่อดี</v>
      </c>
      <c r="D26" s="53">
        <v>3</v>
      </c>
      <c r="E26" s="54">
        <v>3</v>
      </c>
      <c r="F26" s="54">
        <v>3</v>
      </c>
      <c r="G26" s="54">
        <v>3</v>
      </c>
      <c r="H26" s="54">
        <v>3</v>
      </c>
      <c r="I26" s="54">
        <v>3</v>
      </c>
      <c r="J26" s="54">
        <v>3</v>
      </c>
      <c r="K26" s="413">
        <v>1</v>
      </c>
      <c r="L26" s="180" t="str">
        <f t="shared" ref="L26" si="18">IF(AC26&gt;0," ",IF(Z26&lt;AB26," ",IF(AA26&gt;Z26," ",IF(Z26&gt;=AA26,"/"," "))))</f>
        <v>/</v>
      </c>
      <c r="M26" s="8" t="str">
        <f t="shared" ref="M26" si="19">IF(AC26&gt;0," ",IF(AA26=Z26," ",IF(AA26&gt;=AB26,"/",IF(AB26&gt;Z26," ",IF(AB26&gt;AA26," ",IF(Z26=2," "))))))</f>
        <v xml:space="preserve"> </v>
      </c>
      <c r="N26" s="181" t="str">
        <f t="shared" ref="N26" si="20">IF(AC26&gt;0," ",IF(AB26&lt;AA26," ",IF(AB26&lt;Z26," ",IF(AB26&gt;AA26,"/",IF(AB26=AA26," ")))))</f>
        <v xml:space="preserve"> </v>
      </c>
      <c r="O26" s="182" t="str">
        <f t="shared" ref="O26" si="21">IF(AC26&gt;0,"/"," ")</f>
        <v xml:space="preserve"> </v>
      </c>
      <c r="P26" s="53">
        <v>2</v>
      </c>
      <c r="Q26" s="54">
        <v>2</v>
      </c>
      <c r="R26" s="413">
        <v>2</v>
      </c>
      <c r="S26" s="169">
        <f t="shared" ref="S26" si="22">SUM(P26:R26)</f>
        <v>6</v>
      </c>
      <c r="T26" s="183" t="str">
        <f t="shared" ref="T26" si="23">IF(S26&gt;=8,"/"," ")</f>
        <v xml:space="preserve"> </v>
      </c>
      <c r="U26" s="184" t="str">
        <f t="shared" ref="U26" si="24">IF(S26=7,"/",IF(S26=6,"/"," "))</f>
        <v>/</v>
      </c>
      <c r="V26" s="184" t="str">
        <f t="shared" ref="V26" si="25">IF(S26=5,"/",IF(S26=4,"/",IF(S26=3,"/"," ")))</f>
        <v xml:space="preserve"> </v>
      </c>
      <c r="W26" s="185" t="str">
        <f t="shared" ref="W26" si="26">IF(S26&lt;3,"/"," ")</f>
        <v xml:space="preserve"> </v>
      </c>
      <c r="X26" s="186"/>
      <c r="Y26" s="75"/>
      <c r="Z26" s="187">
        <f t="shared" ref="Z26" si="27">COUNTIF(D26:K26,$Z$4)</f>
        <v>7</v>
      </c>
      <c r="AA26" s="188">
        <f t="shared" ref="AA26" si="28">COUNTIF(D26:K26,$AA$4)</f>
        <v>0</v>
      </c>
      <c r="AB26" s="188">
        <f t="shared" ref="AB26" si="29">COUNTIF(D26:K26,$AB$4)</f>
        <v>1</v>
      </c>
      <c r="AC26" s="189">
        <f t="shared" ref="AC26" si="30">COUNTIF(D26:K26,$AC$4)</f>
        <v>0</v>
      </c>
      <c r="AD26" s="190" t="str">
        <f t="shared" ref="AD26" si="31">IF(AC26&gt;0," ",IF(Z26&lt;AB26," ",IF(AA26&gt;Z26," ",IF(Z26&gt;=AA26,"3"," "))))</f>
        <v>3</v>
      </c>
      <c r="AE26" s="191" t="str">
        <f t="shared" ref="AE26" si="32">IF(AC26&gt;0," ",IF(AA26=Z26," ",IF(AA26&gt;=AB26,"2",IF(AB26&gt;Z26," ",IF(AB26&gt;AA26," ",IF(Z26=2," "))))))</f>
        <v xml:space="preserve"> </v>
      </c>
      <c r="AF26" s="191" t="str">
        <f t="shared" ref="AF26" si="33">IF(AC26&gt;0," ",IF(AB26&lt;AA26," ",IF(AB26&lt;Z26," ",IF(AB26&gt;AA26,"1",IF(AB26=AA26," ")))))</f>
        <v xml:space="preserve"> </v>
      </c>
      <c r="AG26" s="192" t="str">
        <f t="shared" ref="AG26" si="34">IF(AC26&gt;0,"0"," ")</f>
        <v xml:space="preserve"> </v>
      </c>
      <c r="AH26" s="61"/>
      <c r="AI26" s="193">
        <f t="shared" ref="AI26" si="35">IF(S26&lt;3,"0",IF(S26&lt;6,"1",IF(S26&lt;8,2,3)))</f>
        <v>2</v>
      </c>
      <c r="AJ26" s="75"/>
      <c r="AK26" s="21"/>
      <c r="AL26" s="21"/>
      <c r="AM26" s="21"/>
      <c r="AN26" s="203"/>
      <c r="AO26" s="203"/>
      <c r="AP26" s="207"/>
      <c r="AQ26" s="203"/>
      <c r="AR26" s="203"/>
      <c r="AS26" s="29"/>
      <c r="AT26" s="29"/>
      <c r="AU26" s="21"/>
      <c r="AV26" s="21"/>
      <c r="AW26" s="21"/>
      <c r="AX26" s="21"/>
      <c r="AY26" s="208"/>
      <c r="AZ26" s="21"/>
      <c r="BA26" s="21"/>
      <c r="BB26" s="21"/>
      <c r="BC26" s="29"/>
      <c r="BD26" s="21"/>
      <c r="BE26" s="29"/>
      <c r="BF26" s="29"/>
    </row>
    <row r="27" spans="2:58" ht="20.100000000000001" customHeight="1" x14ac:dyDescent="0.5">
      <c r="B27" s="241">
        <v>23</v>
      </c>
      <c r="C27" s="242"/>
      <c r="D27" s="53"/>
      <c r="E27" s="54"/>
      <c r="F27" s="54"/>
      <c r="G27" s="54"/>
      <c r="H27" s="54"/>
      <c r="I27" s="54"/>
      <c r="J27" s="54"/>
      <c r="K27" s="248"/>
      <c r="L27" s="180"/>
      <c r="M27" s="8"/>
      <c r="N27" s="181"/>
      <c r="O27" s="182"/>
      <c r="P27" s="53"/>
      <c r="Q27" s="54"/>
      <c r="R27" s="248"/>
      <c r="S27" s="169"/>
      <c r="T27" s="183"/>
      <c r="U27" s="184"/>
      <c r="V27" s="184"/>
      <c r="W27" s="185"/>
      <c r="X27" s="186"/>
      <c r="Y27" s="75"/>
      <c r="Z27" s="187"/>
      <c r="AA27" s="188"/>
      <c r="AB27" s="188"/>
      <c r="AC27" s="189"/>
      <c r="AD27" s="190"/>
      <c r="AE27" s="191"/>
      <c r="AF27" s="191"/>
      <c r="AG27" s="192"/>
      <c r="AH27" s="61"/>
      <c r="AI27" s="193"/>
      <c r="AJ27" s="75"/>
      <c r="AK27" s="21"/>
      <c r="AL27" s="21"/>
      <c r="AM27" s="21"/>
      <c r="AN27" s="203"/>
      <c r="AO27" s="203"/>
      <c r="AP27" s="203"/>
      <c r="AQ27" s="203"/>
      <c r="AR27" s="203"/>
      <c r="AS27" s="29"/>
      <c r="AT27" s="29"/>
      <c r="AU27" s="21"/>
      <c r="AV27" s="21"/>
      <c r="AW27" s="21"/>
      <c r="AX27" s="21"/>
      <c r="AY27" s="208"/>
      <c r="AZ27" s="21"/>
      <c r="BA27" s="21"/>
      <c r="BB27" s="21"/>
      <c r="BC27" s="29"/>
      <c r="BD27" s="21"/>
      <c r="BE27" s="29"/>
      <c r="BF27" s="29"/>
    </row>
    <row r="28" spans="2:58" ht="20.100000000000001" customHeight="1" x14ac:dyDescent="0.5">
      <c r="B28" s="243">
        <v>24</v>
      </c>
      <c r="C28" s="242"/>
      <c r="D28" s="53"/>
      <c r="E28" s="54"/>
      <c r="F28" s="54"/>
      <c r="G28" s="54"/>
      <c r="H28" s="54"/>
      <c r="I28" s="54"/>
      <c r="J28" s="54"/>
      <c r="K28" s="248"/>
      <c r="L28" s="180"/>
      <c r="M28" s="8"/>
      <c r="N28" s="181"/>
      <c r="O28" s="182"/>
      <c r="P28" s="53"/>
      <c r="Q28" s="54"/>
      <c r="R28" s="248"/>
      <c r="S28" s="169"/>
      <c r="T28" s="183"/>
      <c r="U28" s="184"/>
      <c r="V28" s="184"/>
      <c r="W28" s="185"/>
      <c r="X28" s="186"/>
      <c r="Y28" s="75"/>
      <c r="Z28" s="187"/>
      <c r="AA28" s="188"/>
      <c r="AB28" s="188"/>
      <c r="AC28" s="189"/>
      <c r="AD28" s="190"/>
      <c r="AE28" s="191"/>
      <c r="AF28" s="191"/>
      <c r="AG28" s="192"/>
      <c r="AH28" s="61"/>
      <c r="AI28" s="193"/>
      <c r="AJ28" s="75"/>
      <c r="AK28" s="21"/>
      <c r="AL28" s="21"/>
      <c r="AM28" s="21"/>
      <c r="AN28" s="203"/>
      <c r="AO28" s="203"/>
      <c r="AP28" s="203"/>
      <c r="AQ28" s="203"/>
      <c r="AR28" s="203"/>
      <c r="AS28" s="29"/>
      <c r="AT28" s="29"/>
      <c r="AU28" s="21"/>
      <c r="AV28" s="21"/>
      <c r="AW28" s="21"/>
      <c r="AX28" s="21"/>
      <c r="AY28" s="208"/>
      <c r="AZ28" s="21"/>
      <c r="BA28" s="21"/>
      <c r="BB28" s="21"/>
      <c r="BC28" s="29"/>
      <c r="BD28" s="21"/>
      <c r="BE28" s="29"/>
      <c r="BF28" s="29"/>
    </row>
    <row r="29" spans="2:58" ht="20.100000000000001" customHeight="1" x14ac:dyDescent="0.5">
      <c r="B29" s="241">
        <v>25</v>
      </c>
      <c r="C29" s="242"/>
      <c r="D29" s="53"/>
      <c r="E29" s="54"/>
      <c r="F29" s="54"/>
      <c r="G29" s="54"/>
      <c r="H29" s="54"/>
      <c r="I29" s="54"/>
      <c r="J29" s="54"/>
      <c r="K29" s="248"/>
      <c r="L29" s="180"/>
      <c r="M29" s="8"/>
      <c r="N29" s="181"/>
      <c r="O29" s="182"/>
      <c r="P29" s="53"/>
      <c r="Q29" s="54"/>
      <c r="R29" s="248"/>
      <c r="S29" s="169"/>
      <c r="T29" s="183"/>
      <c r="U29" s="184"/>
      <c r="V29" s="184"/>
      <c r="W29" s="185"/>
      <c r="X29" s="186"/>
      <c r="Y29" s="75"/>
      <c r="Z29" s="187"/>
      <c r="AA29" s="188"/>
      <c r="AB29" s="188"/>
      <c r="AC29" s="189"/>
      <c r="AD29" s="190"/>
      <c r="AE29" s="191"/>
      <c r="AF29" s="191"/>
      <c r="AG29" s="192"/>
      <c r="AH29" s="61"/>
      <c r="AI29" s="193"/>
      <c r="AJ29" s="75"/>
      <c r="AK29" s="21"/>
      <c r="AL29" s="21"/>
      <c r="AM29" s="21"/>
      <c r="AN29" s="203"/>
      <c r="AO29" s="203"/>
      <c r="AP29" s="203"/>
      <c r="AQ29" s="203"/>
      <c r="AR29" s="203"/>
      <c r="AS29" s="29"/>
      <c r="AT29" s="29"/>
      <c r="AU29" s="21"/>
      <c r="AV29" s="21"/>
      <c r="AW29" s="21"/>
      <c r="AX29" s="21"/>
      <c r="AY29" s="208"/>
      <c r="AZ29" s="21"/>
      <c r="BA29" s="21"/>
      <c r="BB29" s="21"/>
      <c r="BC29" s="29"/>
      <c r="BD29" s="21"/>
      <c r="BE29" s="29"/>
      <c r="BF29" s="29"/>
    </row>
    <row r="30" spans="2:58" ht="20.100000000000001" customHeight="1" x14ac:dyDescent="0.5">
      <c r="B30" s="179">
        <v>26</v>
      </c>
      <c r="C30" s="163"/>
      <c r="D30" s="53"/>
      <c r="E30" s="54"/>
      <c r="F30" s="54"/>
      <c r="G30" s="54"/>
      <c r="H30" s="54"/>
      <c r="I30" s="54"/>
      <c r="J30" s="54"/>
      <c r="K30" s="248"/>
      <c r="L30" s="180"/>
      <c r="M30" s="8"/>
      <c r="N30" s="181"/>
      <c r="O30" s="182"/>
      <c r="P30" s="53"/>
      <c r="Q30" s="54"/>
      <c r="R30" s="248"/>
      <c r="S30" s="169"/>
      <c r="T30" s="183"/>
      <c r="U30" s="184"/>
      <c r="V30" s="184"/>
      <c r="W30" s="185"/>
      <c r="X30" s="186"/>
      <c r="Y30" s="75"/>
      <c r="Z30" s="187"/>
      <c r="AA30" s="188"/>
      <c r="AB30" s="188"/>
      <c r="AC30" s="189"/>
      <c r="AD30" s="190"/>
      <c r="AE30" s="191"/>
      <c r="AF30" s="191"/>
      <c r="AG30" s="192"/>
      <c r="AH30" s="61"/>
      <c r="AI30" s="193"/>
      <c r="AJ30" s="75"/>
      <c r="AK30" s="21"/>
      <c r="AL30" s="21"/>
      <c r="AM30" s="21"/>
      <c r="AN30" s="203"/>
      <c r="AO30" s="203"/>
      <c r="AP30" s="203"/>
      <c r="AQ30" s="203"/>
      <c r="AR30" s="203"/>
      <c r="AS30" s="29"/>
      <c r="AT30" s="29"/>
      <c r="AU30" s="21"/>
      <c r="AV30" s="21"/>
      <c r="AW30" s="21"/>
      <c r="AX30" s="21"/>
      <c r="AY30" s="208"/>
      <c r="AZ30" s="21"/>
      <c r="BA30" s="21"/>
      <c r="BB30" s="21"/>
      <c r="BC30" s="29"/>
      <c r="BD30" s="21"/>
      <c r="BE30" s="29"/>
      <c r="BF30" s="29"/>
    </row>
    <row r="31" spans="2:58" ht="20.100000000000001" customHeight="1" x14ac:dyDescent="0.5">
      <c r="B31" s="162">
        <v>27</v>
      </c>
      <c r="C31" s="163"/>
      <c r="D31" s="53"/>
      <c r="E31" s="54"/>
      <c r="F31" s="54"/>
      <c r="G31" s="54"/>
      <c r="H31" s="54"/>
      <c r="I31" s="54"/>
      <c r="J31" s="54"/>
      <c r="K31" s="248"/>
      <c r="L31" s="180"/>
      <c r="M31" s="8"/>
      <c r="N31" s="181"/>
      <c r="O31" s="182"/>
      <c r="P31" s="53"/>
      <c r="Q31" s="54"/>
      <c r="R31" s="248"/>
      <c r="S31" s="169"/>
      <c r="T31" s="183"/>
      <c r="U31" s="184"/>
      <c r="V31" s="184"/>
      <c r="W31" s="185"/>
      <c r="X31" s="186"/>
      <c r="Y31" s="75"/>
      <c r="Z31" s="187"/>
      <c r="AA31" s="188"/>
      <c r="AB31" s="188"/>
      <c r="AC31" s="189"/>
      <c r="AD31" s="190"/>
      <c r="AE31" s="191"/>
      <c r="AF31" s="191"/>
      <c r="AG31" s="192"/>
      <c r="AH31" s="61"/>
      <c r="AI31" s="193"/>
      <c r="AJ31" s="75"/>
      <c r="AK31" s="21"/>
      <c r="AL31" s="21"/>
      <c r="AM31" s="21"/>
      <c r="AN31" s="203"/>
      <c r="AO31" s="203"/>
      <c r="AP31" s="207"/>
      <c r="AQ31" s="203"/>
      <c r="AR31" s="203"/>
      <c r="AS31" s="29"/>
      <c r="AT31" s="29"/>
      <c r="AU31" s="21"/>
      <c r="AV31" s="21"/>
      <c r="AW31" s="21"/>
      <c r="AX31" s="21"/>
      <c r="AY31" s="208"/>
      <c r="AZ31" s="21"/>
      <c r="BA31" s="21"/>
      <c r="BB31" s="21"/>
      <c r="BC31" s="29"/>
      <c r="BD31" s="21"/>
      <c r="BE31" s="29"/>
      <c r="BF31" s="29"/>
    </row>
    <row r="32" spans="2:58" ht="20.100000000000001" customHeight="1" x14ac:dyDescent="0.5">
      <c r="B32" s="179">
        <v>28</v>
      </c>
      <c r="C32" s="163"/>
      <c r="D32" s="53"/>
      <c r="E32" s="54"/>
      <c r="F32" s="54"/>
      <c r="G32" s="54"/>
      <c r="H32" s="54"/>
      <c r="I32" s="54"/>
      <c r="J32" s="54"/>
      <c r="K32" s="248"/>
      <c r="L32" s="180"/>
      <c r="M32" s="8"/>
      <c r="N32" s="181"/>
      <c r="O32" s="182"/>
      <c r="P32" s="53"/>
      <c r="Q32" s="54"/>
      <c r="R32" s="248"/>
      <c r="S32" s="169"/>
      <c r="T32" s="183"/>
      <c r="U32" s="184"/>
      <c r="V32" s="184"/>
      <c r="W32" s="185"/>
      <c r="X32" s="186"/>
      <c r="Y32" s="75"/>
      <c r="Z32" s="187"/>
      <c r="AA32" s="188"/>
      <c r="AB32" s="188"/>
      <c r="AC32" s="189"/>
      <c r="AD32" s="190"/>
      <c r="AE32" s="191"/>
      <c r="AF32" s="191"/>
      <c r="AG32" s="192"/>
      <c r="AH32" s="61"/>
      <c r="AI32" s="193"/>
      <c r="AJ32" s="75"/>
      <c r="AK32" s="21"/>
      <c r="AL32" s="21"/>
      <c r="AM32" s="21"/>
      <c r="AN32" s="203"/>
      <c r="AO32" s="203"/>
      <c r="AP32" s="203"/>
      <c r="AQ32" s="203"/>
      <c r="AR32" s="203"/>
      <c r="AS32" s="29"/>
      <c r="AT32" s="29"/>
      <c r="AU32" s="21"/>
      <c r="AV32" s="21"/>
      <c r="AW32" s="21"/>
      <c r="AX32" s="21"/>
      <c r="AY32" s="208"/>
      <c r="AZ32" s="21"/>
      <c r="BA32" s="21"/>
      <c r="BB32" s="21"/>
      <c r="BC32" s="29"/>
      <c r="BD32" s="21"/>
      <c r="BE32" s="29"/>
      <c r="BF32" s="29"/>
    </row>
    <row r="33" spans="2:58" ht="20.100000000000001" customHeight="1" x14ac:dyDescent="0.5">
      <c r="B33" s="162">
        <v>29</v>
      </c>
      <c r="C33" s="163"/>
      <c r="D33" s="53"/>
      <c r="E33" s="54"/>
      <c r="F33" s="54"/>
      <c r="G33" s="54"/>
      <c r="H33" s="54"/>
      <c r="I33" s="54"/>
      <c r="J33" s="54"/>
      <c r="K33" s="248"/>
      <c r="L33" s="180"/>
      <c r="M33" s="8"/>
      <c r="N33" s="181"/>
      <c r="O33" s="182"/>
      <c r="P33" s="53"/>
      <c r="Q33" s="54"/>
      <c r="R33" s="248"/>
      <c r="S33" s="169"/>
      <c r="T33" s="183"/>
      <c r="U33" s="198"/>
      <c r="V33" s="184"/>
      <c r="W33" s="185"/>
      <c r="X33" s="186"/>
      <c r="Y33" s="75"/>
      <c r="Z33" s="187"/>
      <c r="AA33" s="188"/>
      <c r="AB33" s="188"/>
      <c r="AC33" s="189"/>
      <c r="AD33" s="190"/>
      <c r="AE33" s="191"/>
      <c r="AF33" s="191"/>
      <c r="AG33" s="192"/>
      <c r="AH33" s="61"/>
      <c r="AI33" s="193"/>
      <c r="AJ33" s="75"/>
      <c r="AK33" s="21"/>
      <c r="AL33" s="21"/>
      <c r="AM33" s="21"/>
      <c r="AN33" s="203"/>
      <c r="AO33" s="203"/>
      <c r="AP33" s="203"/>
      <c r="AQ33" s="203"/>
      <c r="AR33" s="203"/>
      <c r="AS33" s="29"/>
      <c r="AT33" s="29"/>
      <c r="AU33" s="21"/>
      <c r="AV33" s="21"/>
      <c r="AW33" s="21"/>
      <c r="AX33" s="21"/>
      <c r="AY33" s="208"/>
      <c r="AZ33" s="21"/>
      <c r="BA33" s="21"/>
      <c r="BB33" s="21"/>
      <c r="BC33" s="29"/>
      <c r="BD33" s="21"/>
      <c r="BE33" s="29"/>
      <c r="BF33" s="29"/>
    </row>
    <row r="34" spans="2:58" ht="20.100000000000001" customHeight="1" x14ac:dyDescent="0.5">
      <c r="B34" s="179">
        <v>30</v>
      </c>
      <c r="C34" s="163"/>
      <c r="D34" s="53"/>
      <c r="E34" s="54"/>
      <c r="F34" s="54"/>
      <c r="G34" s="54"/>
      <c r="H34" s="54"/>
      <c r="I34" s="54"/>
      <c r="J34" s="54"/>
      <c r="K34" s="248"/>
      <c r="L34" s="180"/>
      <c r="M34" s="8"/>
      <c r="N34" s="181"/>
      <c r="O34" s="182"/>
      <c r="P34" s="53"/>
      <c r="Q34" s="54"/>
      <c r="R34" s="248"/>
      <c r="S34" s="169"/>
      <c r="T34" s="183"/>
      <c r="U34" s="184"/>
      <c r="V34" s="184"/>
      <c r="W34" s="185"/>
      <c r="X34" s="186"/>
      <c r="Y34" s="75"/>
      <c r="Z34" s="187"/>
      <c r="AA34" s="188"/>
      <c r="AB34" s="188"/>
      <c r="AC34" s="189"/>
      <c r="AD34" s="190"/>
      <c r="AE34" s="191" t="str">
        <f t="shared" si="14"/>
        <v xml:space="preserve"> </v>
      </c>
      <c r="AF34" s="191" t="str">
        <f t="shared" si="15"/>
        <v xml:space="preserve"> </v>
      </c>
      <c r="AG34" s="192" t="str">
        <f t="shared" si="16"/>
        <v xml:space="preserve"> </v>
      </c>
      <c r="AH34" s="61"/>
      <c r="AI34" s="193"/>
      <c r="AJ34" s="75"/>
      <c r="AK34" s="21"/>
      <c r="AL34" s="21"/>
      <c r="AM34" s="21"/>
      <c r="AN34" s="203"/>
      <c r="AO34" s="203"/>
      <c r="AP34" s="203"/>
      <c r="AQ34" s="203"/>
      <c r="AR34" s="203"/>
      <c r="AS34" s="29"/>
      <c r="AT34" s="29"/>
      <c r="AU34" s="21"/>
      <c r="AV34" s="21"/>
      <c r="AW34" s="21"/>
      <c r="AX34" s="21"/>
      <c r="AY34" s="208"/>
      <c r="AZ34" s="21"/>
      <c r="BA34" s="21"/>
      <c r="BB34" s="21"/>
      <c r="BC34" s="29"/>
      <c r="BD34" s="21"/>
      <c r="BE34" s="29"/>
      <c r="BF34" s="29"/>
    </row>
    <row r="35" spans="2:58" ht="20.100000000000001" customHeight="1" x14ac:dyDescent="0.5">
      <c r="B35" s="162">
        <v>31</v>
      </c>
      <c r="C35" s="163"/>
      <c r="D35" s="180"/>
      <c r="E35" s="8"/>
      <c r="F35" s="8"/>
      <c r="G35" s="8"/>
      <c r="H35" s="8"/>
      <c r="I35" s="8"/>
      <c r="J35" s="8"/>
      <c r="K35" s="210"/>
      <c r="L35" s="180"/>
      <c r="M35" s="8"/>
      <c r="N35" s="181"/>
      <c r="O35" s="182"/>
      <c r="P35" s="180"/>
      <c r="Q35" s="8"/>
      <c r="R35" s="210"/>
      <c r="S35" s="211"/>
      <c r="T35" s="183"/>
      <c r="U35" s="184"/>
      <c r="V35" s="184"/>
      <c r="W35" s="185"/>
      <c r="X35" s="186"/>
      <c r="Y35" s="75"/>
      <c r="Z35" s="187"/>
      <c r="AA35" s="188"/>
      <c r="AB35" s="188"/>
      <c r="AC35" s="189"/>
      <c r="AD35" s="190"/>
      <c r="AE35" s="191" t="str">
        <f t="shared" si="14"/>
        <v xml:space="preserve"> </v>
      </c>
      <c r="AF35" s="191" t="str">
        <f t="shared" si="15"/>
        <v xml:space="preserve"> </v>
      </c>
      <c r="AG35" s="192" t="str">
        <f t="shared" si="16"/>
        <v xml:space="preserve"> </v>
      </c>
      <c r="AH35" s="61"/>
      <c r="AI35" s="193"/>
      <c r="AJ35" s="75"/>
      <c r="AK35" s="21"/>
      <c r="AL35" s="21"/>
      <c r="AM35" s="21"/>
      <c r="AN35" s="203"/>
      <c r="AO35" s="203"/>
      <c r="AP35" s="207"/>
      <c r="AQ35" s="203"/>
      <c r="AR35" s="203"/>
      <c r="AS35" s="29"/>
      <c r="AT35" s="29"/>
      <c r="AU35" s="21"/>
      <c r="AV35" s="21"/>
      <c r="AW35" s="21"/>
      <c r="AX35" s="21"/>
      <c r="AY35" s="208"/>
      <c r="AZ35" s="21"/>
      <c r="BA35" s="21"/>
      <c r="BB35" s="21"/>
      <c r="BC35" s="29"/>
      <c r="BD35" s="21"/>
      <c r="BE35" s="29"/>
      <c r="BF35" s="29"/>
    </row>
    <row r="36" spans="2:58" ht="20.100000000000001" customHeight="1" x14ac:dyDescent="0.5">
      <c r="B36" s="179">
        <v>32</v>
      </c>
      <c r="C36" s="163"/>
      <c r="D36" s="180"/>
      <c r="E36" s="8"/>
      <c r="F36" s="8"/>
      <c r="G36" s="8"/>
      <c r="H36" s="8"/>
      <c r="I36" s="8"/>
      <c r="J36" s="8"/>
      <c r="K36" s="210"/>
      <c r="L36" s="180"/>
      <c r="M36" s="8"/>
      <c r="N36" s="181"/>
      <c r="O36" s="182"/>
      <c r="P36" s="180"/>
      <c r="Q36" s="8"/>
      <c r="R36" s="210"/>
      <c r="S36" s="211"/>
      <c r="T36" s="183"/>
      <c r="U36" s="184"/>
      <c r="V36" s="184"/>
      <c r="W36" s="185"/>
      <c r="X36" s="186"/>
      <c r="Y36" s="75"/>
      <c r="Z36" s="187"/>
      <c r="AA36" s="188"/>
      <c r="AB36" s="188"/>
      <c r="AC36" s="189"/>
      <c r="AD36" s="190"/>
      <c r="AE36" s="191"/>
      <c r="AF36" s="191"/>
      <c r="AG36" s="192"/>
      <c r="AH36" s="29"/>
      <c r="AI36" s="193"/>
      <c r="AJ36" s="75"/>
      <c r="AK36" s="21"/>
      <c r="AL36" s="21"/>
      <c r="AM36" s="21"/>
      <c r="AN36" s="203"/>
      <c r="AO36" s="203"/>
      <c r="AP36" s="203"/>
      <c r="AQ36" s="203"/>
      <c r="AR36" s="203"/>
      <c r="AS36" s="29"/>
      <c r="AT36" s="29"/>
      <c r="AU36" s="21"/>
      <c r="AV36" s="21"/>
      <c r="AW36" s="21"/>
      <c r="AX36" s="21"/>
      <c r="AY36" s="208"/>
      <c r="AZ36" s="21"/>
      <c r="BA36" s="21"/>
      <c r="BB36" s="21"/>
      <c r="BC36" s="29"/>
      <c r="BD36" s="21"/>
      <c r="BE36" s="29"/>
      <c r="BF36" s="29"/>
    </row>
    <row r="37" spans="2:58" ht="20.100000000000001" customHeight="1" x14ac:dyDescent="0.5">
      <c r="B37" s="162">
        <v>33</v>
      </c>
      <c r="C37" s="163"/>
      <c r="D37" s="180"/>
      <c r="E37" s="8"/>
      <c r="F37" s="8"/>
      <c r="G37" s="8"/>
      <c r="H37" s="8"/>
      <c r="I37" s="8"/>
      <c r="J37" s="8"/>
      <c r="K37" s="210"/>
      <c r="L37" s="180"/>
      <c r="M37" s="8"/>
      <c r="N37" s="181"/>
      <c r="O37" s="182"/>
      <c r="P37" s="180"/>
      <c r="Q37" s="8"/>
      <c r="R37" s="210"/>
      <c r="S37" s="211"/>
      <c r="T37" s="183"/>
      <c r="U37" s="198"/>
      <c r="V37" s="184"/>
      <c r="W37" s="185"/>
      <c r="X37" s="186"/>
      <c r="Y37" s="75"/>
      <c r="Z37" s="187"/>
      <c r="AA37" s="188"/>
      <c r="AB37" s="188"/>
      <c r="AC37" s="189"/>
      <c r="AD37" s="190"/>
      <c r="AE37" s="191"/>
      <c r="AF37" s="191"/>
      <c r="AG37" s="192"/>
      <c r="AH37" s="29"/>
      <c r="AI37" s="193"/>
      <c r="AJ37" s="75"/>
      <c r="AK37" s="21"/>
      <c r="AL37" s="21"/>
      <c r="AM37" s="21"/>
      <c r="AN37" s="203"/>
      <c r="AO37" s="203"/>
      <c r="AP37" s="203"/>
      <c r="AQ37" s="203"/>
      <c r="AR37" s="203"/>
      <c r="AS37" s="29"/>
      <c r="AT37" s="29"/>
      <c r="AU37" s="21"/>
      <c r="AV37" s="21"/>
      <c r="AW37" s="21"/>
      <c r="AX37" s="21"/>
      <c r="AY37" s="208"/>
      <c r="AZ37" s="21"/>
      <c r="BA37" s="21"/>
      <c r="BB37" s="21"/>
      <c r="BC37" s="29"/>
      <c r="BD37" s="21"/>
      <c r="BE37" s="29"/>
      <c r="BF37" s="29"/>
    </row>
    <row r="38" spans="2:58" ht="20.100000000000001" customHeight="1" x14ac:dyDescent="0.5">
      <c r="B38" s="179">
        <v>34</v>
      </c>
      <c r="C38" s="163"/>
      <c r="D38" s="180"/>
      <c r="E38" s="8"/>
      <c r="F38" s="8"/>
      <c r="G38" s="8"/>
      <c r="H38" s="8"/>
      <c r="I38" s="8"/>
      <c r="J38" s="8"/>
      <c r="K38" s="210"/>
      <c r="L38" s="180"/>
      <c r="M38" s="8"/>
      <c r="N38" s="181"/>
      <c r="O38" s="182"/>
      <c r="P38" s="180"/>
      <c r="Q38" s="8"/>
      <c r="R38" s="210"/>
      <c r="S38" s="211"/>
      <c r="T38" s="183"/>
      <c r="U38" s="184"/>
      <c r="V38" s="184"/>
      <c r="W38" s="185"/>
      <c r="X38" s="186"/>
      <c r="Y38" s="75"/>
      <c r="Z38" s="187"/>
      <c r="AA38" s="188"/>
      <c r="AB38" s="188"/>
      <c r="AC38" s="189"/>
      <c r="AD38" s="190"/>
      <c r="AE38" s="191"/>
      <c r="AF38" s="191"/>
      <c r="AG38" s="192"/>
      <c r="AH38" s="29"/>
      <c r="AI38" s="193"/>
      <c r="AJ38" s="75"/>
      <c r="AK38" s="21"/>
      <c r="AL38" s="21"/>
      <c r="AM38" s="21"/>
      <c r="AN38" s="203"/>
      <c r="AO38" s="203"/>
      <c r="AP38" s="203"/>
      <c r="AQ38" s="203"/>
      <c r="AR38" s="203"/>
      <c r="AS38" s="29"/>
      <c r="AT38" s="29"/>
      <c r="AU38" s="21"/>
      <c r="AV38" s="21"/>
      <c r="AW38" s="21"/>
      <c r="AX38" s="21"/>
      <c r="AY38" s="208"/>
      <c r="AZ38" s="21"/>
      <c r="BA38" s="21"/>
      <c r="BB38" s="21"/>
      <c r="BC38" s="29"/>
      <c r="BD38" s="21"/>
      <c r="BE38" s="29"/>
      <c r="BF38" s="29"/>
    </row>
    <row r="39" spans="2:58" ht="20.100000000000001" customHeight="1" thickBot="1" x14ac:dyDescent="0.55000000000000004">
      <c r="B39" s="407">
        <v>35</v>
      </c>
      <c r="C39" s="408"/>
      <c r="D39" s="217"/>
      <c r="E39" s="218"/>
      <c r="F39" s="218"/>
      <c r="G39" s="218"/>
      <c r="H39" s="218"/>
      <c r="I39" s="218"/>
      <c r="J39" s="218"/>
      <c r="K39" s="219"/>
      <c r="L39" s="217"/>
      <c r="M39" s="218"/>
      <c r="N39" s="220"/>
      <c r="O39" s="221"/>
      <c r="P39" s="217"/>
      <c r="Q39" s="218"/>
      <c r="R39" s="219"/>
      <c r="S39" s="222"/>
      <c r="T39" s="259"/>
      <c r="U39" s="254"/>
      <c r="V39" s="254"/>
      <c r="W39" s="256"/>
      <c r="X39" s="400"/>
      <c r="Y39" s="75"/>
      <c r="Z39" s="187"/>
      <c r="AA39" s="188"/>
      <c r="AB39" s="188"/>
      <c r="AC39" s="189"/>
      <c r="AD39" s="190"/>
      <c r="AE39" s="191"/>
      <c r="AF39" s="191"/>
      <c r="AG39" s="192"/>
      <c r="AH39" s="29"/>
      <c r="AI39" s="193"/>
      <c r="AJ39" s="75"/>
      <c r="AK39" s="21"/>
      <c r="AL39" s="21"/>
      <c r="AM39" s="21"/>
      <c r="AN39" s="203"/>
      <c r="AO39" s="203"/>
      <c r="AP39" s="203"/>
      <c r="AQ39" s="203"/>
      <c r="AR39" s="203"/>
      <c r="AS39" s="29"/>
      <c r="AT39" s="29"/>
      <c r="AU39" s="21"/>
      <c r="AV39" s="21"/>
      <c r="AW39" s="21"/>
      <c r="AX39" s="21"/>
      <c r="AY39" s="208"/>
      <c r="AZ39" s="21"/>
      <c r="BA39" s="21"/>
      <c r="BB39" s="21"/>
      <c r="BC39" s="29"/>
      <c r="BD39" s="21"/>
      <c r="BE39" s="29"/>
      <c r="BF39" s="29"/>
    </row>
    <row r="40" spans="2:58" s="29" customFormat="1" ht="5.25" customHeight="1" x14ac:dyDescent="0.5">
      <c r="B40" s="224"/>
      <c r="C40" s="225"/>
      <c r="D40" s="230"/>
      <c r="E40" s="230"/>
      <c r="F40" s="230"/>
      <c r="G40" s="230"/>
      <c r="H40" s="230"/>
      <c r="I40" s="230"/>
      <c r="J40" s="230"/>
      <c r="K40" s="230"/>
      <c r="L40" s="203"/>
      <c r="M40" s="203"/>
      <c r="N40" s="21"/>
      <c r="O40" s="21"/>
      <c r="P40" s="21"/>
      <c r="Q40" s="21"/>
      <c r="R40" s="203"/>
      <c r="S40" s="203"/>
      <c r="T40" s="21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21"/>
      <c r="AL40" s="21"/>
      <c r="AM40" s="21"/>
      <c r="AN40" s="203"/>
      <c r="AO40" s="203"/>
      <c r="AP40" s="207"/>
      <c r="AQ40" s="203"/>
      <c r="AR40" s="203"/>
      <c r="AU40" s="21"/>
      <c r="AV40" s="21"/>
      <c r="AW40" s="21"/>
      <c r="AX40" s="21"/>
      <c r="AY40" s="208"/>
      <c r="AZ40" s="21"/>
      <c r="BA40" s="21"/>
      <c r="BB40" s="21"/>
      <c r="BD40" s="21"/>
    </row>
    <row r="41" spans="2:58" s="29" customFormat="1" ht="5.25" customHeight="1" x14ac:dyDescent="0.5">
      <c r="B41" s="224"/>
      <c r="C41" s="225"/>
      <c r="D41" s="230"/>
      <c r="E41" s="230"/>
      <c r="F41" s="230"/>
      <c r="G41" s="230"/>
      <c r="H41" s="230"/>
      <c r="I41" s="230"/>
      <c r="J41" s="230"/>
      <c r="K41" s="230"/>
      <c r="L41" s="203"/>
      <c r="M41" s="203"/>
      <c r="N41" s="21"/>
      <c r="O41" s="21"/>
      <c r="P41" s="21"/>
      <c r="Q41" s="21"/>
      <c r="R41" s="203"/>
      <c r="S41" s="203"/>
      <c r="T41" s="21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21"/>
      <c r="AL41" s="21"/>
      <c r="AM41" s="21"/>
      <c r="AN41" s="203"/>
      <c r="AO41" s="203"/>
      <c r="AP41" s="207"/>
      <c r="AQ41" s="203"/>
      <c r="AR41" s="203"/>
      <c r="AU41" s="21"/>
      <c r="AV41" s="21"/>
      <c r="AW41" s="21"/>
      <c r="AX41" s="21"/>
      <c r="AY41" s="208"/>
      <c r="AZ41" s="21"/>
      <c r="BA41" s="21"/>
      <c r="BB41" s="21"/>
      <c r="BD41" s="21"/>
    </row>
    <row r="42" spans="2:58" s="29" customFormat="1" ht="5.25" customHeight="1" x14ac:dyDescent="0.5">
      <c r="B42" s="224"/>
      <c r="C42" s="225"/>
      <c r="D42" s="230"/>
      <c r="E42" s="230"/>
      <c r="F42" s="230"/>
      <c r="G42" s="230"/>
      <c r="H42" s="230"/>
      <c r="I42" s="230"/>
      <c r="J42" s="230"/>
      <c r="K42" s="230"/>
      <c r="L42" s="203"/>
      <c r="M42" s="203"/>
      <c r="N42" s="21"/>
      <c r="O42" s="21"/>
      <c r="P42" s="21"/>
      <c r="Q42" s="21"/>
      <c r="R42" s="203"/>
      <c r="S42" s="203"/>
      <c r="T42" s="21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21"/>
      <c r="AL42" s="21"/>
      <c r="AM42" s="21"/>
      <c r="AN42" s="203"/>
      <c r="AO42" s="203"/>
      <c r="AP42" s="207"/>
      <c r="AQ42" s="203"/>
      <c r="AR42" s="203"/>
      <c r="AU42" s="21"/>
      <c r="AV42" s="21"/>
      <c r="AW42" s="21"/>
      <c r="AX42" s="21"/>
      <c r="AY42" s="208"/>
      <c r="AZ42" s="21"/>
      <c r="BA42" s="21"/>
      <c r="BB42" s="21"/>
      <c r="BD42" s="21"/>
    </row>
    <row r="43" spans="2:58" s="29" customFormat="1" ht="5.25" customHeight="1" x14ac:dyDescent="0.5">
      <c r="B43" s="224"/>
      <c r="C43" s="225"/>
      <c r="D43" s="230"/>
      <c r="E43" s="230"/>
      <c r="F43" s="230"/>
      <c r="G43" s="230"/>
      <c r="H43" s="230"/>
      <c r="I43" s="230"/>
      <c r="J43" s="230"/>
      <c r="K43" s="230"/>
      <c r="L43" s="203"/>
      <c r="M43" s="203"/>
      <c r="N43" s="21"/>
      <c r="O43" s="21"/>
      <c r="P43" s="21"/>
      <c r="Q43" s="21"/>
      <c r="R43" s="203"/>
      <c r="S43" s="203"/>
      <c r="T43" s="21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21"/>
      <c r="AL43" s="21"/>
      <c r="AM43" s="21"/>
      <c r="AN43" s="203"/>
      <c r="AO43" s="203"/>
      <c r="AP43" s="207"/>
      <c r="AQ43" s="203"/>
      <c r="AR43" s="203"/>
      <c r="AU43" s="21"/>
      <c r="AV43" s="21"/>
      <c r="AW43" s="21"/>
      <c r="AX43" s="21"/>
      <c r="AY43" s="208"/>
      <c r="AZ43" s="21"/>
      <c r="BA43" s="21"/>
      <c r="BB43" s="21"/>
      <c r="BD43" s="21"/>
    </row>
    <row r="44" spans="2:58" s="29" customFormat="1" ht="5.25" customHeight="1" x14ac:dyDescent="0.5">
      <c r="B44" s="224"/>
      <c r="C44" s="225"/>
      <c r="D44" s="230"/>
      <c r="E44" s="230"/>
      <c r="F44" s="230"/>
      <c r="G44" s="230"/>
      <c r="H44" s="230"/>
      <c r="I44" s="230"/>
      <c r="J44" s="230"/>
      <c r="K44" s="230"/>
      <c r="L44" s="203"/>
      <c r="M44" s="203"/>
      <c r="N44" s="21"/>
      <c r="O44" s="21"/>
      <c r="P44" s="21"/>
      <c r="Q44" s="21"/>
      <c r="R44" s="203"/>
      <c r="S44" s="203"/>
      <c r="T44" s="21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21"/>
      <c r="AL44" s="21"/>
      <c r="AM44" s="21"/>
      <c r="AN44" s="203"/>
      <c r="AO44" s="203"/>
      <c r="AP44" s="207"/>
      <c r="AQ44" s="203"/>
      <c r="AR44" s="203"/>
      <c r="AU44" s="21"/>
      <c r="AV44" s="21"/>
      <c r="AW44" s="21"/>
      <c r="AX44" s="21"/>
      <c r="AY44" s="208"/>
      <c r="AZ44" s="21"/>
      <c r="BA44" s="21"/>
      <c r="BB44" s="21"/>
      <c r="BD44" s="21"/>
    </row>
    <row r="45" spans="2:58" ht="30" customHeight="1" x14ac:dyDescent="0.55000000000000004">
      <c r="C45" s="1"/>
      <c r="D45" s="1"/>
      <c r="F45" s="1"/>
      <c r="G45" s="226" t="s">
        <v>29</v>
      </c>
      <c r="H45" s="227"/>
      <c r="I45" s="184">
        <v>0</v>
      </c>
      <c r="J45" s="226" t="s">
        <v>27</v>
      </c>
      <c r="K45" s="226"/>
      <c r="L45" s="184">
        <f>COUNTIF($AG$5:$AG$39,"0")</f>
        <v>4</v>
      </c>
      <c r="M45" s="184" t="s">
        <v>28</v>
      </c>
      <c r="N45" s="226" t="s">
        <v>29</v>
      </c>
      <c r="O45" s="226"/>
      <c r="P45" s="184">
        <v>0</v>
      </c>
      <c r="Q45" s="226" t="s">
        <v>27</v>
      </c>
      <c r="R45" s="226"/>
      <c r="S45" s="184">
        <f>COUNTIF($AI$5:$AI$39,"0")</f>
        <v>14</v>
      </c>
      <c r="T45" s="184" t="s">
        <v>28</v>
      </c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21"/>
      <c r="AL45" s="21"/>
      <c r="AM45" s="21"/>
      <c r="AN45" s="203"/>
      <c r="AO45" s="203"/>
      <c r="AP45" s="203"/>
      <c r="AQ45" s="203"/>
      <c r="AR45" s="203"/>
      <c r="AS45" s="29"/>
      <c r="AT45" s="29"/>
      <c r="AU45" s="21"/>
      <c r="AV45" s="21"/>
      <c r="AW45" s="21"/>
      <c r="AX45" s="21"/>
      <c r="AY45" s="208"/>
      <c r="AZ45" s="21"/>
      <c r="BA45" s="21"/>
      <c r="BB45" s="21"/>
      <c r="BC45" s="29"/>
      <c r="BD45" s="21"/>
    </row>
    <row r="46" spans="2:58" ht="30" customHeight="1" x14ac:dyDescent="0.55000000000000004">
      <c r="C46" s="1"/>
      <c r="D46" s="1"/>
      <c r="F46" s="1"/>
      <c r="G46" s="226" t="s">
        <v>29</v>
      </c>
      <c r="H46" s="227"/>
      <c r="I46" s="184">
        <v>1</v>
      </c>
      <c r="J46" s="226" t="s">
        <v>27</v>
      </c>
      <c r="K46" s="226"/>
      <c r="L46" s="184">
        <f>COUNTIF($AF$5:$AF$39,"1")</f>
        <v>5</v>
      </c>
      <c r="M46" s="184" t="s">
        <v>28</v>
      </c>
      <c r="N46" s="226" t="s">
        <v>29</v>
      </c>
      <c r="O46" s="226"/>
      <c r="P46" s="184">
        <v>1</v>
      </c>
      <c r="Q46" s="226" t="s">
        <v>27</v>
      </c>
      <c r="R46" s="226"/>
      <c r="S46" s="184">
        <f>COUNTIF($AI$5:$AI$39,"1")</f>
        <v>2</v>
      </c>
      <c r="T46" s="184" t="s">
        <v>28</v>
      </c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21"/>
      <c r="AL46" s="21"/>
      <c r="AM46" s="21"/>
      <c r="AN46" s="203"/>
      <c r="AO46" s="203"/>
      <c r="AP46" s="203"/>
      <c r="AQ46" s="203"/>
      <c r="AR46" s="203"/>
      <c r="AS46" s="29"/>
      <c r="AT46" s="29"/>
      <c r="AU46" s="21"/>
      <c r="AV46" s="21"/>
      <c r="AW46" s="21"/>
      <c r="AX46" s="21"/>
      <c r="AY46" s="208"/>
      <c r="AZ46" s="21"/>
      <c r="BA46" s="21"/>
      <c r="BB46" s="21"/>
      <c r="BC46" s="29"/>
      <c r="BD46" s="21"/>
    </row>
    <row r="47" spans="2:58" ht="30" customHeight="1" x14ac:dyDescent="0.55000000000000004">
      <c r="C47" s="1"/>
      <c r="D47" s="1"/>
      <c r="F47" s="1"/>
      <c r="G47" s="226" t="s">
        <v>29</v>
      </c>
      <c r="H47" s="227"/>
      <c r="I47" s="184">
        <v>2</v>
      </c>
      <c r="J47" s="226" t="s">
        <v>27</v>
      </c>
      <c r="K47" s="226"/>
      <c r="L47" s="184">
        <f>COUNTIF($AE$5:$AE$39,"2")</f>
        <v>8</v>
      </c>
      <c r="M47" s="184" t="s">
        <v>28</v>
      </c>
      <c r="N47" s="226" t="s">
        <v>29</v>
      </c>
      <c r="O47" s="226"/>
      <c r="P47" s="184">
        <v>2</v>
      </c>
      <c r="Q47" s="226" t="s">
        <v>27</v>
      </c>
      <c r="R47" s="226"/>
      <c r="S47" s="184">
        <f>COUNTIF($AI$5:$AI$39,"2")</f>
        <v>4</v>
      </c>
      <c r="T47" s="184" t="s">
        <v>28</v>
      </c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21"/>
      <c r="AL47" s="21"/>
      <c r="AM47" s="21"/>
      <c r="AN47" s="203"/>
      <c r="AO47" s="203"/>
      <c r="AP47" s="203"/>
      <c r="AQ47" s="203"/>
      <c r="AR47" s="203"/>
      <c r="AS47" s="29"/>
      <c r="AT47" s="29"/>
      <c r="AU47" s="21"/>
      <c r="AV47" s="21"/>
      <c r="AW47" s="21"/>
      <c r="AX47" s="21"/>
      <c r="AY47" s="208"/>
      <c r="AZ47" s="21"/>
      <c r="BA47" s="21"/>
      <c r="BB47" s="21"/>
      <c r="BC47" s="29"/>
      <c r="BD47" s="21"/>
    </row>
    <row r="48" spans="2:58" ht="30" customHeight="1" x14ac:dyDescent="0.55000000000000004">
      <c r="C48" s="1"/>
      <c r="D48" s="1"/>
      <c r="F48" s="1"/>
      <c r="G48" s="226" t="s">
        <v>29</v>
      </c>
      <c r="H48" s="227"/>
      <c r="I48" s="184">
        <v>3</v>
      </c>
      <c r="J48" s="226" t="s">
        <v>27</v>
      </c>
      <c r="K48" s="226"/>
      <c r="L48" s="184">
        <f>COUNTIF($AD$5:$AD$39,"3")</f>
        <v>5</v>
      </c>
      <c r="M48" s="184" t="s">
        <v>28</v>
      </c>
      <c r="N48" s="226" t="s">
        <v>29</v>
      </c>
      <c r="O48" s="226"/>
      <c r="P48" s="184">
        <v>3</v>
      </c>
      <c r="Q48" s="226" t="s">
        <v>27</v>
      </c>
      <c r="R48" s="226"/>
      <c r="S48" s="184">
        <f>COUNTIF($AI$5:$AI$39,"3")</f>
        <v>2</v>
      </c>
      <c r="T48" s="184" t="s">
        <v>28</v>
      </c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21"/>
      <c r="AL48" s="21"/>
      <c r="AM48" s="21"/>
      <c r="AN48" s="203"/>
      <c r="AO48" s="203"/>
      <c r="AP48" s="203"/>
      <c r="AQ48" s="203"/>
      <c r="AR48" s="203"/>
      <c r="AS48" s="29"/>
      <c r="AT48" s="29"/>
      <c r="AU48" s="21"/>
      <c r="AV48" s="21"/>
      <c r="AW48" s="21"/>
      <c r="AX48" s="21"/>
      <c r="AY48" s="208"/>
      <c r="AZ48" s="21"/>
      <c r="BA48" s="21"/>
      <c r="BB48" s="21"/>
      <c r="BC48" s="29"/>
      <c r="BD48" s="21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22</v>
      </c>
      <c r="M49" s="1"/>
      <c r="N49" s="1"/>
      <c r="O49" s="1"/>
      <c r="P49" s="1"/>
      <c r="Q49" s="1"/>
      <c r="R49" s="1"/>
      <c r="S49" s="1">
        <f>SUM(S45:S48)</f>
        <v>22</v>
      </c>
      <c r="T49" s="1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21"/>
      <c r="AL49" s="21"/>
      <c r="AM49" s="21"/>
      <c r="AN49" s="203"/>
      <c r="AO49" s="203"/>
      <c r="AP49" s="207"/>
      <c r="AQ49" s="203"/>
      <c r="AR49" s="203"/>
      <c r="AS49" s="29"/>
      <c r="AT49" s="29"/>
      <c r="AU49" s="21"/>
      <c r="AV49" s="21"/>
      <c r="AW49" s="21"/>
      <c r="AX49" s="21"/>
      <c r="AY49" s="208"/>
      <c r="AZ49" s="21"/>
      <c r="BA49" s="21"/>
      <c r="BB49" s="21"/>
      <c r="BC49" s="29"/>
      <c r="BD49" s="21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21"/>
      <c r="AL50" s="21"/>
      <c r="AM50" s="21"/>
      <c r="AN50" s="203"/>
      <c r="AO50" s="203"/>
      <c r="AP50" s="203"/>
      <c r="AQ50" s="203"/>
      <c r="AR50" s="203"/>
      <c r="AS50" s="29"/>
      <c r="AT50" s="29"/>
      <c r="AU50" s="21"/>
      <c r="AV50" s="21"/>
      <c r="AW50" s="21"/>
      <c r="AX50" s="21"/>
      <c r="AY50" s="208"/>
      <c r="AZ50" s="21"/>
      <c r="BA50" s="21"/>
      <c r="BB50" s="21"/>
      <c r="BC50" s="29"/>
      <c r="BD50" s="21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21"/>
      <c r="AL51" s="21"/>
      <c r="AM51" s="203"/>
      <c r="AN51" s="203"/>
      <c r="AO51" s="203"/>
      <c r="AP51" s="203"/>
      <c r="AQ51" s="203"/>
      <c r="AR51" s="203"/>
      <c r="AS51" s="29"/>
      <c r="AT51" s="29"/>
      <c r="AU51" s="21"/>
      <c r="AV51" s="21"/>
      <c r="AW51" s="21"/>
      <c r="AX51" s="21"/>
      <c r="AY51" s="208"/>
      <c r="AZ51" s="21"/>
      <c r="BA51" s="21"/>
      <c r="BB51" s="21"/>
      <c r="BC51" s="29"/>
      <c r="BD51" s="21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3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S91"/>
  <sheetViews>
    <sheetView showGridLines="0" view="pageLayout" topLeftCell="A4" zoomScaleNormal="93" zoomScaleSheetLayoutView="100" workbookViewId="0">
      <selection activeCell="W11" sqref="W11"/>
    </sheetView>
  </sheetViews>
  <sheetFormatPr defaultColWidth="9.140625" defaultRowHeight="21.75" x14ac:dyDescent="0.5"/>
  <cols>
    <col min="1" max="1" width="5.7109375" style="24" customWidth="1"/>
    <col min="2" max="3" width="10.28515625" style="24" customWidth="1"/>
    <col min="4" max="8" width="5.7109375" style="24" customWidth="1"/>
    <col min="9" max="9" width="5.7109375" style="25" customWidth="1"/>
    <col min="10" max="15" width="5.7109375" style="24" customWidth="1"/>
    <col min="16" max="19" width="5.28515625" style="24" customWidth="1"/>
    <col min="20" max="16384" width="9.140625" style="24"/>
  </cols>
  <sheetData>
    <row r="1" spans="2:18" ht="24.95" customHeight="1" x14ac:dyDescent="0.55000000000000004">
      <c r="C1" s="24" t="s">
        <v>14</v>
      </c>
      <c r="I1" s="24"/>
      <c r="J1" s="25"/>
      <c r="Q1" s="26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2:18" ht="26.45" customHeight="1" x14ac:dyDescent="0.65">
      <c r="B5" s="474" t="s">
        <v>80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</row>
    <row r="6" spans="2:18" ht="26.45" customHeight="1" x14ac:dyDescent="0.65">
      <c r="B6" s="28" t="s">
        <v>95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2:18" ht="26.45" customHeight="1" x14ac:dyDescent="0.65">
      <c r="B7" s="475" t="s">
        <v>96</v>
      </c>
      <c r="C7" s="475"/>
      <c r="D7" s="475"/>
      <c r="E7" s="475"/>
      <c r="F7" s="475"/>
      <c r="G7" s="29"/>
      <c r="H7" s="29"/>
      <c r="I7" s="30"/>
      <c r="J7" s="476" t="s">
        <v>36</v>
      </c>
      <c r="K7" s="476"/>
      <c r="L7" s="429" t="s">
        <v>35</v>
      </c>
      <c r="M7" s="429"/>
      <c r="N7" s="429"/>
      <c r="O7" s="429"/>
      <c r="P7" s="31"/>
      <c r="Q7" s="31"/>
      <c r="R7" s="29"/>
    </row>
    <row r="8" spans="2:18" ht="26.45" customHeight="1" x14ac:dyDescent="0.65">
      <c r="B8" s="31" t="s">
        <v>110</v>
      </c>
      <c r="C8" s="31"/>
      <c r="D8" s="31"/>
      <c r="E8" s="31"/>
      <c r="F8" s="31"/>
      <c r="G8" s="31"/>
      <c r="H8" s="31"/>
      <c r="I8" s="32"/>
      <c r="J8" s="31"/>
      <c r="K8" s="31"/>
      <c r="L8" s="31"/>
      <c r="M8" s="31"/>
      <c r="N8" s="31"/>
      <c r="O8" s="31"/>
      <c r="P8" s="29"/>
      <c r="Q8" s="29"/>
      <c r="R8" s="29"/>
    </row>
    <row r="9" spans="2:18" ht="26.45" customHeight="1" x14ac:dyDescent="0.65">
      <c r="B9" s="31" t="s">
        <v>46</v>
      </c>
      <c r="C9" s="31"/>
      <c r="D9" s="31"/>
      <c r="E9" s="31"/>
      <c r="F9" s="31"/>
      <c r="G9" s="31"/>
      <c r="H9" s="31"/>
      <c r="I9" s="32"/>
      <c r="J9" s="31"/>
      <c r="K9" s="31"/>
      <c r="L9" s="31"/>
      <c r="M9" s="31"/>
      <c r="N9" s="31"/>
      <c r="O9" s="31"/>
      <c r="P9" s="29"/>
      <c r="Q9" s="29"/>
      <c r="R9" s="29"/>
    </row>
    <row r="10" spans="2:18" ht="26.45" customHeight="1" x14ac:dyDescent="0.65">
      <c r="B10" s="429" t="s">
        <v>50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</row>
    <row r="11" spans="2:18" ht="26.45" customHeight="1" x14ac:dyDescent="0.65">
      <c r="B11" s="31" t="s">
        <v>48</v>
      </c>
      <c r="C11" s="31"/>
      <c r="D11" s="31"/>
      <c r="E11" s="31"/>
      <c r="F11" s="31"/>
      <c r="G11" s="31"/>
      <c r="H11" s="31"/>
      <c r="I11" s="32"/>
      <c r="J11" s="31"/>
      <c r="K11" s="31"/>
      <c r="L11" s="31"/>
      <c r="M11" s="31"/>
      <c r="N11" s="31"/>
      <c r="O11" s="29"/>
      <c r="P11" s="29"/>
      <c r="Q11" s="29"/>
      <c r="R11" s="29"/>
    </row>
    <row r="12" spans="2:18" ht="26.45" customHeight="1" x14ac:dyDescent="0.65">
      <c r="B12" s="429" t="s">
        <v>47</v>
      </c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</row>
    <row r="13" spans="2:18" ht="26.45" customHeight="1" x14ac:dyDescent="0.65">
      <c r="B13" s="429" t="s">
        <v>62</v>
      </c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</row>
    <row r="14" spans="2:18" ht="26.45" customHeight="1" thickBot="1" x14ac:dyDescent="0.7">
      <c r="B14" s="33" t="s">
        <v>15</v>
      </c>
      <c r="C14" s="34"/>
      <c r="D14" s="34"/>
      <c r="E14" s="34"/>
      <c r="F14" s="34"/>
      <c r="G14" s="34"/>
      <c r="H14" s="34"/>
      <c r="I14" s="35"/>
      <c r="J14" s="34"/>
      <c r="K14" s="34"/>
      <c r="L14" s="34"/>
      <c r="M14" s="34"/>
      <c r="N14" s="34"/>
      <c r="O14" s="34"/>
      <c r="P14" s="34"/>
      <c r="Q14" s="34"/>
      <c r="R14" s="36"/>
    </row>
    <row r="15" spans="2:18" ht="26.45" customHeight="1" thickBot="1" x14ac:dyDescent="0.7">
      <c r="B15" s="461" t="s">
        <v>16</v>
      </c>
      <c r="C15" s="462"/>
      <c r="D15" s="465" t="s">
        <v>41</v>
      </c>
      <c r="E15" s="466"/>
      <c r="F15" s="466"/>
      <c r="G15" s="466"/>
      <c r="H15" s="466"/>
      <c r="I15" s="466"/>
      <c r="J15" s="466"/>
      <c r="K15" s="467"/>
      <c r="L15" s="37" t="s">
        <v>42</v>
      </c>
      <c r="M15" s="37"/>
      <c r="N15" s="37"/>
      <c r="O15" s="38"/>
      <c r="P15" s="450" t="s">
        <v>43</v>
      </c>
      <c r="Q15" s="451"/>
      <c r="R15" s="452"/>
    </row>
    <row r="16" spans="2:18" ht="26.45" customHeight="1" thickBot="1" x14ac:dyDescent="0.7">
      <c r="B16" s="463"/>
      <c r="C16" s="464"/>
      <c r="D16" s="39">
        <v>4</v>
      </c>
      <c r="E16" s="40">
        <v>3.5</v>
      </c>
      <c r="F16" s="40">
        <v>3</v>
      </c>
      <c r="G16" s="40">
        <v>2.5</v>
      </c>
      <c r="H16" s="40">
        <v>2</v>
      </c>
      <c r="I16" s="40">
        <v>1.5</v>
      </c>
      <c r="J16" s="41">
        <v>1</v>
      </c>
      <c r="K16" s="42">
        <v>0</v>
      </c>
      <c r="L16" s="43" t="s">
        <v>17</v>
      </c>
      <c r="M16" s="40" t="s">
        <v>18</v>
      </c>
      <c r="N16" s="40" t="s">
        <v>19</v>
      </c>
      <c r="O16" s="42" t="s">
        <v>20</v>
      </c>
      <c r="P16" s="468"/>
      <c r="Q16" s="468"/>
      <c r="R16" s="469"/>
    </row>
    <row r="17" spans="2:18" ht="26.45" customHeight="1" x14ac:dyDescent="0.65">
      <c r="B17" s="470">
        <f>SUM(D17:O17)</f>
        <v>21</v>
      </c>
      <c r="C17" s="471"/>
      <c r="D17" s="44">
        <f>'รวมคะแนน3-4'!W50</f>
        <v>2</v>
      </c>
      <c r="E17" s="45">
        <f>'รวมคะแนน3-4'!W49</f>
        <v>1</v>
      </c>
      <c r="F17" s="45">
        <f>'รวมคะแนน3-4'!W48</f>
        <v>2</v>
      </c>
      <c r="G17" s="45">
        <f>'รวมคะแนน3-4'!W47</f>
        <v>1</v>
      </c>
      <c r="H17" s="45">
        <f>'รวมคะแนน3-4'!W46</f>
        <v>2</v>
      </c>
      <c r="I17" s="45">
        <f>'รวมคะแนน3-4'!W45</f>
        <v>3</v>
      </c>
      <c r="J17" s="46">
        <f>'รวมคะแนน3-4'!W44</f>
        <v>2</v>
      </c>
      <c r="K17" s="47">
        <f>'รวมคะแนน3-4'!W43</f>
        <v>8</v>
      </c>
      <c r="L17" s="48">
        <f>'รวมคะแนน3-4'!W51</f>
        <v>0</v>
      </c>
      <c r="M17" s="45">
        <f>'รวมคะแนน3-4'!W52</f>
        <v>0</v>
      </c>
      <c r="N17" s="45">
        <f>'รวมคะแนน3-4'!W53</f>
        <v>0</v>
      </c>
      <c r="O17" s="47">
        <f>'รวมคะแนน3-4'!W54</f>
        <v>0</v>
      </c>
      <c r="P17" s="468"/>
      <c r="Q17" s="468"/>
      <c r="R17" s="469"/>
    </row>
    <row r="18" spans="2:18" ht="26.45" customHeight="1" thickBot="1" x14ac:dyDescent="0.7">
      <c r="B18" s="472" t="s">
        <v>58</v>
      </c>
      <c r="C18" s="473"/>
      <c r="D18" s="49">
        <f>(100/$B17)*D17</f>
        <v>9.5238095238095237</v>
      </c>
      <c r="E18" s="50">
        <f t="shared" ref="E18:O18" si="0">(100/$B17)*E17</f>
        <v>4.7619047619047619</v>
      </c>
      <c r="F18" s="50">
        <f t="shared" si="0"/>
        <v>9.5238095238095237</v>
      </c>
      <c r="G18" s="50">
        <f t="shared" si="0"/>
        <v>4.7619047619047619</v>
      </c>
      <c r="H18" s="50">
        <f t="shared" si="0"/>
        <v>9.5238095238095237</v>
      </c>
      <c r="I18" s="50">
        <f t="shared" si="0"/>
        <v>14.285714285714285</v>
      </c>
      <c r="J18" s="50">
        <f t="shared" si="0"/>
        <v>9.5238095238095237</v>
      </c>
      <c r="K18" s="51">
        <f t="shared" si="0"/>
        <v>38.095238095238095</v>
      </c>
      <c r="L18" s="52">
        <f t="shared" si="0"/>
        <v>0</v>
      </c>
      <c r="M18" s="50">
        <f t="shared" si="0"/>
        <v>0</v>
      </c>
      <c r="N18" s="50">
        <f t="shared" si="0"/>
        <v>0</v>
      </c>
      <c r="O18" s="51">
        <f t="shared" si="0"/>
        <v>0</v>
      </c>
      <c r="P18" s="468"/>
      <c r="Q18" s="468"/>
      <c r="R18" s="469"/>
    </row>
    <row r="19" spans="2:18" ht="26.45" customHeight="1" thickBot="1" x14ac:dyDescent="0.7">
      <c r="B19" s="447" t="s">
        <v>21</v>
      </c>
      <c r="C19" s="448"/>
      <c r="D19" s="448"/>
      <c r="E19" s="448"/>
      <c r="F19" s="448"/>
      <c r="G19" s="449"/>
      <c r="H19" s="447" t="s">
        <v>25</v>
      </c>
      <c r="I19" s="448"/>
      <c r="J19" s="448"/>
      <c r="K19" s="448"/>
      <c r="L19" s="448"/>
      <c r="M19" s="448"/>
      <c r="N19" s="448"/>
      <c r="O19" s="449"/>
      <c r="P19" s="450" t="s">
        <v>43</v>
      </c>
      <c r="Q19" s="451"/>
      <c r="R19" s="452"/>
    </row>
    <row r="20" spans="2:18" ht="26.45" customHeight="1" x14ac:dyDescent="0.5">
      <c r="B20" s="53" t="s">
        <v>61</v>
      </c>
      <c r="C20" s="54" t="s">
        <v>22</v>
      </c>
      <c r="D20" s="453" t="s">
        <v>23</v>
      </c>
      <c r="E20" s="454"/>
      <c r="F20" s="453" t="s">
        <v>24</v>
      </c>
      <c r="G20" s="455"/>
      <c r="H20" s="456" t="s">
        <v>61</v>
      </c>
      <c r="I20" s="454"/>
      <c r="J20" s="453" t="s">
        <v>22</v>
      </c>
      <c r="K20" s="454"/>
      <c r="L20" s="453" t="s">
        <v>23</v>
      </c>
      <c r="M20" s="454"/>
      <c r="N20" s="453" t="s">
        <v>24</v>
      </c>
      <c r="O20" s="455"/>
      <c r="P20" s="457"/>
      <c r="Q20" s="457"/>
      <c r="R20" s="458"/>
    </row>
    <row r="21" spans="2:18" ht="26.45" customHeight="1" thickBot="1" x14ac:dyDescent="0.7">
      <c r="B21" s="55">
        <f>'คุณลักษณะ3-4'!L48</f>
        <v>4</v>
      </c>
      <c r="C21" s="56">
        <f>'คุณลักษณะ3-4'!L47</f>
        <v>8</v>
      </c>
      <c r="D21" s="439">
        <f>'คุณลักษณะ3-4'!L46</f>
        <v>5</v>
      </c>
      <c r="E21" s="440"/>
      <c r="F21" s="439">
        <f>'คุณลักษณะ3-4'!L45</f>
        <v>4</v>
      </c>
      <c r="G21" s="441"/>
      <c r="H21" s="442">
        <f>'คุณลักษณะ3-4'!S48</f>
        <v>2</v>
      </c>
      <c r="I21" s="443"/>
      <c r="J21" s="444">
        <f>'คุณลักษณะ3-4'!S47</f>
        <v>3</v>
      </c>
      <c r="K21" s="443"/>
      <c r="L21" s="444">
        <f>'คุณลักษณะ3-4'!S46</f>
        <v>2</v>
      </c>
      <c r="M21" s="443"/>
      <c r="N21" s="444">
        <f>'คุณลักษณะ3-4'!S45</f>
        <v>14</v>
      </c>
      <c r="O21" s="445"/>
      <c r="P21" s="459"/>
      <c r="Q21" s="459"/>
      <c r="R21" s="460"/>
    </row>
    <row r="22" spans="2:18" ht="27.95" customHeight="1" x14ac:dyDescent="0.65">
      <c r="B22" s="57" t="s">
        <v>44</v>
      </c>
      <c r="C22" s="58"/>
      <c r="D22" s="58"/>
      <c r="E22" s="58"/>
      <c r="F22" s="58"/>
      <c r="G22" s="58"/>
      <c r="H22" s="58"/>
      <c r="I22" s="59"/>
      <c r="J22" s="58"/>
      <c r="K22" s="58"/>
      <c r="L22" s="58"/>
      <c r="M22" s="58"/>
      <c r="N22" s="58"/>
      <c r="O22" s="58"/>
      <c r="P22" s="58"/>
      <c r="Q22" s="58"/>
      <c r="R22" s="60"/>
    </row>
    <row r="23" spans="2:18" ht="26.45" customHeight="1" x14ac:dyDescent="0.65">
      <c r="B23" s="61"/>
      <c r="C23" s="29"/>
      <c r="D23" s="429" t="s">
        <v>81</v>
      </c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31"/>
      <c r="R23" s="62"/>
    </row>
    <row r="24" spans="2:18" ht="26.45" customHeight="1" x14ac:dyDescent="0.65">
      <c r="B24" s="61"/>
      <c r="C24" s="29"/>
      <c r="D24" s="429" t="s">
        <v>82</v>
      </c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62"/>
    </row>
    <row r="25" spans="2:18" ht="26.45" customHeight="1" x14ac:dyDescent="0.65">
      <c r="B25" s="61"/>
      <c r="C25" s="29"/>
      <c r="D25" s="429" t="s">
        <v>83</v>
      </c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62"/>
    </row>
    <row r="26" spans="2:18" ht="26.45" customHeight="1" x14ac:dyDescent="0.65">
      <c r="B26" s="61"/>
      <c r="C26" s="29"/>
      <c r="D26" s="429" t="s">
        <v>84</v>
      </c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30"/>
    </row>
    <row r="27" spans="2:18" ht="26.45" customHeight="1" x14ac:dyDescent="0.65">
      <c r="B27" s="63" t="s">
        <v>45</v>
      </c>
      <c r="C27" s="64"/>
      <c r="D27" s="64"/>
      <c r="E27" s="31"/>
      <c r="F27" s="31"/>
      <c r="G27" s="31"/>
      <c r="H27" s="31"/>
      <c r="I27" s="32"/>
      <c r="J27" s="31"/>
      <c r="K27" s="31"/>
      <c r="L27" s="31"/>
      <c r="M27" s="31"/>
      <c r="N27" s="31"/>
      <c r="O27" s="31"/>
      <c r="P27" s="31"/>
      <c r="Q27" s="31"/>
      <c r="R27" s="62"/>
    </row>
    <row r="28" spans="2:18" ht="30" customHeight="1" thickBot="1" x14ac:dyDescent="0.7">
      <c r="B28" s="65"/>
      <c r="C28" s="36"/>
      <c r="D28" s="431" t="s">
        <v>85</v>
      </c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46"/>
    </row>
    <row r="29" spans="2:18" ht="30" customHeight="1" x14ac:dyDescent="0.65">
      <c r="B29" s="436" t="s">
        <v>86</v>
      </c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8"/>
    </row>
    <row r="30" spans="2:18" ht="9.9499999999999993" customHeight="1" x14ac:dyDescent="0.65">
      <c r="B30" s="61"/>
      <c r="C30" s="29"/>
      <c r="D30" s="29"/>
      <c r="E30" s="29"/>
      <c r="F30" s="29"/>
      <c r="G30" s="29"/>
      <c r="H30" s="29"/>
      <c r="I30" s="30"/>
      <c r="J30" s="29"/>
      <c r="K30" s="29"/>
      <c r="L30" s="29"/>
      <c r="M30" s="31"/>
      <c r="N30" s="31"/>
      <c r="O30" s="31"/>
      <c r="P30" s="31"/>
      <c r="Q30" s="31"/>
      <c r="R30" s="62"/>
    </row>
    <row r="31" spans="2:18" ht="30" customHeight="1" x14ac:dyDescent="0.65">
      <c r="B31" s="61"/>
      <c r="C31" s="29"/>
      <c r="D31" s="429" t="s">
        <v>87</v>
      </c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30"/>
    </row>
    <row r="32" spans="2:18" ht="30" customHeight="1" x14ac:dyDescent="0.65">
      <c r="B32" s="66"/>
      <c r="C32" s="29"/>
      <c r="D32" s="29"/>
      <c r="E32" s="67" t="s">
        <v>49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31"/>
      <c r="R32" s="62"/>
    </row>
    <row r="33" spans="1:19" ht="30" customHeight="1" thickBot="1" x14ac:dyDescent="0.55000000000000004">
      <c r="B33" s="68"/>
      <c r="C33" s="36"/>
      <c r="D33" s="431" t="s">
        <v>88</v>
      </c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69"/>
    </row>
    <row r="34" spans="1:19" ht="24.95" customHeight="1" x14ac:dyDescent="0.5"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</row>
    <row r="35" spans="1:19" ht="24.95" customHeight="1" x14ac:dyDescent="0.7"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70"/>
    </row>
    <row r="36" spans="1:19" ht="24.95" customHeight="1" x14ac:dyDescent="0.7"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71"/>
    </row>
    <row r="37" spans="1:19" ht="17.100000000000001" customHeight="1" x14ac:dyDescent="0.7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1:19" ht="17.100000000000001" customHeight="1" x14ac:dyDescent="0.7">
      <c r="A38" s="72"/>
      <c r="B38" s="73"/>
      <c r="C38" s="73"/>
      <c r="D38" s="73"/>
      <c r="E38" s="73"/>
      <c r="F38" s="73"/>
      <c r="G38" s="73"/>
      <c r="H38" s="73"/>
      <c r="I38" s="74"/>
      <c r="J38" s="73"/>
      <c r="K38" s="73"/>
      <c r="L38" s="73"/>
      <c r="M38" s="73"/>
      <c r="N38" s="73"/>
      <c r="O38" s="73"/>
      <c r="P38" s="73"/>
      <c r="Q38" s="73"/>
      <c r="R38" s="73"/>
      <c r="S38" s="72"/>
    </row>
    <row r="39" spans="1:19" ht="17.100000000000001" customHeight="1" x14ac:dyDescent="0.7">
      <c r="A39" s="72"/>
      <c r="B39" s="73"/>
      <c r="C39" s="73"/>
      <c r="D39" s="73"/>
      <c r="E39" s="73"/>
      <c r="F39" s="73"/>
      <c r="G39" s="73"/>
      <c r="H39" s="73"/>
      <c r="I39" s="74"/>
      <c r="J39" s="73"/>
      <c r="K39" s="73"/>
      <c r="L39" s="73"/>
      <c r="M39" s="73"/>
      <c r="N39" s="73"/>
      <c r="O39" s="73"/>
      <c r="P39" s="73"/>
      <c r="Q39" s="73"/>
      <c r="R39" s="73"/>
      <c r="S39" s="72"/>
    </row>
    <row r="40" spans="1:19" ht="17.100000000000001" customHeight="1" x14ac:dyDescent="0.7">
      <c r="A40" s="72"/>
      <c r="B40" s="73"/>
      <c r="C40" s="73"/>
      <c r="D40" s="73"/>
      <c r="E40" s="73"/>
      <c r="F40" s="73"/>
      <c r="G40" s="73"/>
      <c r="H40" s="73"/>
      <c r="I40" s="74"/>
      <c r="J40" s="73"/>
      <c r="K40" s="73"/>
      <c r="L40" s="73"/>
      <c r="M40" s="73"/>
      <c r="N40" s="73"/>
      <c r="O40" s="73"/>
      <c r="P40" s="73"/>
      <c r="Q40" s="73"/>
      <c r="R40" s="73"/>
      <c r="S40" s="72"/>
    </row>
    <row r="41" spans="1:19" ht="17.100000000000001" customHeight="1" x14ac:dyDescent="0.7">
      <c r="A41" s="72"/>
      <c r="B41" s="73"/>
      <c r="C41" s="73"/>
      <c r="D41" s="73"/>
      <c r="E41" s="73"/>
      <c r="F41" s="73"/>
      <c r="G41" s="73"/>
      <c r="H41" s="73"/>
      <c r="I41" s="74"/>
      <c r="J41" s="73"/>
      <c r="K41" s="73"/>
      <c r="L41" s="73"/>
      <c r="M41" s="73"/>
      <c r="N41" s="73"/>
      <c r="O41" s="73"/>
      <c r="P41" s="73"/>
      <c r="Q41" s="73"/>
      <c r="R41" s="73"/>
      <c r="S41" s="72"/>
    </row>
    <row r="42" spans="1:19" ht="17.100000000000001" customHeight="1" x14ac:dyDescent="0.7">
      <c r="A42" s="72"/>
      <c r="B42" s="73"/>
      <c r="C42" s="73"/>
      <c r="D42" s="73"/>
      <c r="E42" s="73"/>
      <c r="F42" s="73"/>
      <c r="G42" s="73"/>
      <c r="H42" s="73"/>
      <c r="I42" s="74"/>
      <c r="J42" s="73"/>
      <c r="K42" s="73"/>
      <c r="L42" s="73"/>
      <c r="M42" s="73"/>
      <c r="N42" s="73"/>
      <c r="O42" s="73"/>
      <c r="P42" s="73"/>
      <c r="Q42" s="73"/>
      <c r="R42" s="73"/>
      <c r="S42" s="72"/>
    </row>
    <row r="43" spans="1:19" ht="17.100000000000001" customHeight="1" x14ac:dyDescent="0.7">
      <c r="A43" s="72"/>
      <c r="B43" s="73"/>
      <c r="C43" s="73"/>
      <c r="D43" s="73"/>
      <c r="E43" s="73"/>
      <c r="F43" s="73"/>
      <c r="G43" s="73"/>
      <c r="H43" s="73"/>
      <c r="I43" s="74"/>
      <c r="J43" s="73"/>
      <c r="K43" s="73"/>
      <c r="L43" s="73"/>
      <c r="M43" s="73"/>
      <c r="N43" s="73"/>
      <c r="O43" s="73"/>
      <c r="P43" s="73"/>
      <c r="Q43" s="73"/>
      <c r="R43" s="73"/>
      <c r="S43" s="72"/>
    </row>
    <row r="44" spans="1:19" s="72" customFormat="1" ht="17.100000000000001" customHeight="1" x14ac:dyDescent="0.7">
      <c r="B44" s="73"/>
      <c r="C44" s="73"/>
      <c r="D44" s="73"/>
      <c r="E44" s="73"/>
      <c r="F44" s="73"/>
      <c r="G44" s="73"/>
      <c r="H44" s="73"/>
      <c r="I44" s="74"/>
      <c r="J44" s="73"/>
      <c r="K44" s="73"/>
      <c r="L44" s="73"/>
      <c r="M44" s="73"/>
      <c r="N44" s="73"/>
      <c r="O44" s="73"/>
      <c r="P44" s="73"/>
      <c r="Q44" s="73"/>
      <c r="R44" s="73"/>
    </row>
    <row r="45" spans="1:19" s="72" customFormat="1" ht="17.100000000000001" customHeight="1" x14ac:dyDescent="0.7">
      <c r="B45" s="73"/>
      <c r="C45" s="73"/>
      <c r="D45" s="73"/>
      <c r="E45" s="73"/>
      <c r="F45" s="73"/>
      <c r="G45" s="73"/>
      <c r="H45" s="73"/>
      <c r="I45" s="74"/>
      <c r="J45" s="73"/>
      <c r="K45" s="73"/>
      <c r="L45" s="73"/>
      <c r="M45" s="73"/>
      <c r="N45" s="73"/>
      <c r="O45" s="73"/>
      <c r="P45" s="73"/>
      <c r="Q45" s="73"/>
      <c r="R45" s="73"/>
    </row>
    <row r="46" spans="1:19" s="72" customFormat="1" ht="17.100000000000001" customHeight="1" x14ac:dyDescent="0.7">
      <c r="B46" s="73"/>
      <c r="C46" s="73"/>
      <c r="D46" s="73"/>
      <c r="E46" s="73"/>
      <c r="F46" s="73"/>
      <c r="G46" s="73"/>
      <c r="H46" s="73"/>
      <c r="I46" s="74"/>
      <c r="J46" s="73"/>
      <c r="K46" s="73"/>
      <c r="L46" s="73"/>
      <c r="M46" s="73"/>
      <c r="N46" s="73"/>
      <c r="O46" s="73"/>
      <c r="P46" s="73"/>
      <c r="Q46" s="73"/>
      <c r="R46" s="73"/>
      <c r="S46" s="24"/>
    </row>
    <row r="47" spans="1:19" s="72" customFormat="1" ht="17.100000000000001" customHeight="1" x14ac:dyDescent="0.7">
      <c r="A47" s="24"/>
      <c r="B47" s="29"/>
      <c r="C47" s="29"/>
      <c r="D47" s="29"/>
      <c r="E47" s="29"/>
      <c r="F47" s="29"/>
      <c r="G47" s="29"/>
      <c r="H47" s="29"/>
      <c r="I47" s="30"/>
      <c r="J47" s="29"/>
      <c r="K47" s="29"/>
      <c r="L47" s="29"/>
      <c r="M47" s="29"/>
      <c r="N47" s="29"/>
      <c r="O47" s="29"/>
      <c r="P47" s="29"/>
      <c r="Q47" s="29"/>
      <c r="R47" s="29"/>
      <c r="S47" s="24"/>
    </row>
    <row r="48" spans="1:19" s="72" customFormat="1" ht="17.100000000000001" customHeight="1" x14ac:dyDescent="0.7">
      <c r="A48" s="24"/>
      <c r="B48" s="29"/>
      <c r="C48" s="29"/>
      <c r="D48" s="29"/>
      <c r="E48" s="29"/>
      <c r="F48" s="29"/>
      <c r="G48" s="29"/>
      <c r="H48" s="29"/>
      <c r="I48" s="30"/>
      <c r="J48" s="29"/>
      <c r="K48" s="29"/>
      <c r="L48" s="29"/>
      <c r="M48" s="29"/>
      <c r="N48" s="29"/>
      <c r="O48" s="29"/>
      <c r="P48" s="29"/>
      <c r="Q48" s="29"/>
      <c r="R48" s="29"/>
      <c r="S48" s="24"/>
    </row>
    <row r="49" spans="1:19" s="72" customFormat="1" ht="17.100000000000001" customHeight="1" x14ac:dyDescent="0.7">
      <c r="A49" s="24"/>
      <c r="B49" s="29"/>
      <c r="C49" s="29"/>
      <c r="D49" s="29"/>
      <c r="E49" s="29"/>
      <c r="F49" s="29"/>
      <c r="G49" s="29"/>
      <c r="H49" s="29"/>
      <c r="I49" s="30"/>
      <c r="J49" s="29"/>
      <c r="K49" s="29"/>
      <c r="L49" s="29"/>
      <c r="M49" s="29"/>
      <c r="N49" s="29"/>
      <c r="O49" s="29"/>
      <c r="P49" s="29"/>
      <c r="Q49" s="29"/>
      <c r="R49" s="29"/>
      <c r="S49" s="24"/>
    </row>
    <row r="50" spans="1:19" s="72" customFormat="1" ht="17.100000000000001" customHeight="1" x14ac:dyDescent="0.7">
      <c r="A50" s="24"/>
      <c r="B50" s="29"/>
      <c r="C50" s="29"/>
      <c r="D50" s="29"/>
      <c r="E50" s="29"/>
      <c r="F50" s="29"/>
      <c r="G50" s="29"/>
      <c r="H50" s="29"/>
      <c r="I50" s="30"/>
      <c r="J50" s="29"/>
      <c r="K50" s="29"/>
      <c r="L50" s="29"/>
      <c r="M50" s="29"/>
      <c r="N50" s="29"/>
      <c r="O50" s="29"/>
      <c r="P50" s="29"/>
      <c r="Q50" s="29"/>
      <c r="R50" s="29"/>
      <c r="S50" s="24"/>
    </row>
    <row r="51" spans="1:19" s="72" customFormat="1" ht="17.100000000000001" customHeight="1" x14ac:dyDescent="0.7">
      <c r="A51" s="24"/>
      <c r="B51" s="29"/>
      <c r="C51" s="29"/>
      <c r="D51" s="29"/>
      <c r="E51" s="29"/>
      <c r="F51" s="29"/>
      <c r="G51" s="29"/>
      <c r="H51" s="29"/>
      <c r="I51" s="30"/>
      <c r="J51" s="29"/>
      <c r="K51" s="29"/>
      <c r="L51" s="29"/>
      <c r="M51" s="29"/>
      <c r="N51" s="29"/>
      <c r="O51" s="29"/>
      <c r="P51" s="29"/>
      <c r="Q51" s="29"/>
      <c r="R51" s="29"/>
      <c r="S51" s="24"/>
    </row>
    <row r="52" spans="1:19" s="72" customFormat="1" ht="17.100000000000001" customHeight="1" x14ac:dyDescent="0.7">
      <c r="A52" s="24"/>
      <c r="B52" s="29"/>
      <c r="C52" s="29"/>
      <c r="D52" s="29"/>
      <c r="E52" s="29"/>
      <c r="F52" s="29"/>
      <c r="G52" s="29"/>
      <c r="H52" s="29"/>
      <c r="I52" s="30"/>
      <c r="J52" s="29"/>
      <c r="K52" s="29"/>
      <c r="L52" s="29"/>
      <c r="M52" s="29"/>
      <c r="N52" s="29"/>
      <c r="O52" s="29"/>
      <c r="P52" s="29"/>
      <c r="Q52" s="29"/>
      <c r="R52" s="29"/>
      <c r="S52" s="24"/>
    </row>
    <row r="53" spans="1:19" s="72" customFormat="1" ht="17.100000000000001" customHeight="1" x14ac:dyDescent="0.7">
      <c r="A53" s="24"/>
      <c r="B53" s="29"/>
      <c r="C53" s="29"/>
      <c r="D53" s="29"/>
      <c r="E53" s="29"/>
      <c r="F53" s="29"/>
      <c r="G53" s="29"/>
      <c r="H53" s="29"/>
      <c r="I53" s="30"/>
      <c r="J53" s="29"/>
      <c r="K53" s="29"/>
      <c r="L53" s="29"/>
      <c r="M53" s="29"/>
      <c r="N53" s="29"/>
      <c r="O53" s="29"/>
      <c r="P53" s="29"/>
      <c r="Q53" s="29"/>
      <c r="R53" s="29"/>
      <c r="S53" s="24"/>
    </row>
    <row r="54" spans="1:19" s="72" customFormat="1" ht="17.100000000000001" customHeight="1" x14ac:dyDescent="0.7">
      <c r="A54" s="24"/>
      <c r="B54" s="29"/>
      <c r="C54" s="29"/>
      <c r="D54" s="29"/>
      <c r="E54" s="29"/>
      <c r="F54" s="29"/>
      <c r="G54" s="29"/>
      <c r="H54" s="29"/>
      <c r="I54" s="30"/>
      <c r="J54" s="29"/>
      <c r="K54" s="29"/>
      <c r="L54" s="29"/>
      <c r="M54" s="29"/>
      <c r="N54" s="29"/>
      <c r="O54" s="29"/>
      <c r="P54" s="29"/>
      <c r="Q54" s="29"/>
      <c r="R54" s="29"/>
      <c r="S54" s="24"/>
    </row>
    <row r="55" spans="1:19" ht="17.100000000000001" customHeight="1" x14ac:dyDescent="0.5">
      <c r="B55" s="29"/>
      <c r="C55" s="29"/>
      <c r="D55" s="29"/>
      <c r="E55" s="29"/>
      <c r="F55" s="29"/>
      <c r="G55" s="29"/>
      <c r="H55" s="29"/>
      <c r="I55" s="30"/>
      <c r="J55" s="29"/>
      <c r="K55" s="29"/>
      <c r="L55" s="29"/>
      <c r="M55" s="29"/>
      <c r="N55" s="29"/>
      <c r="O55" s="29"/>
      <c r="P55" s="29"/>
      <c r="Q55" s="29"/>
      <c r="R55" s="29"/>
    </row>
    <row r="56" spans="1:19" ht="17.100000000000001" customHeight="1" x14ac:dyDescent="0.5">
      <c r="B56" s="29"/>
      <c r="C56" s="29"/>
      <c r="D56" s="29"/>
      <c r="E56" s="29"/>
      <c r="F56" s="29"/>
      <c r="G56" s="29"/>
      <c r="H56" s="29"/>
      <c r="I56" s="30"/>
      <c r="J56" s="29"/>
      <c r="K56" s="29"/>
      <c r="L56" s="29"/>
      <c r="M56" s="29"/>
      <c r="N56" s="29"/>
      <c r="O56" s="29"/>
      <c r="P56" s="29"/>
      <c r="Q56" s="29"/>
      <c r="R56" s="29"/>
    </row>
    <row r="57" spans="1:19" ht="17.100000000000001" customHeight="1" x14ac:dyDescent="0.5">
      <c r="B57" s="29"/>
      <c r="C57" s="29"/>
      <c r="D57" s="29"/>
      <c r="E57" s="29"/>
      <c r="F57" s="29"/>
      <c r="G57" s="29"/>
      <c r="H57" s="29"/>
      <c r="I57" s="30"/>
      <c r="J57" s="29"/>
      <c r="K57" s="29"/>
      <c r="L57" s="29"/>
      <c r="M57" s="29"/>
      <c r="N57" s="29"/>
      <c r="O57" s="29"/>
      <c r="P57" s="29"/>
      <c r="Q57" s="29"/>
      <c r="R57" s="29"/>
    </row>
    <row r="58" spans="1:19" ht="17.100000000000001" customHeight="1" x14ac:dyDescent="0.5">
      <c r="B58" s="29"/>
      <c r="C58" s="29"/>
      <c r="D58" s="29"/>
      <c r="E58" s="29"/>
      <c r="F58" s="29"/>
      <c r="G58" s="29"/>
      <c r="H58" s="29"/>
      <c r="I58" s="30"/>
      <c r="J58" s="29"/>
      <c r="K58" s="29"/>
      <c r="L58" s="29"/>
      <c r="M58" s="29"/>
      <c r="N58" s="29"/>
      <c r="O58" s="29"/>
      <c r="P58" s="29"/>
      <c r="Q58" s="29"/>
      <c r="R58" s="29"/>
    </row>
    <row r="59" spans="1:19" ht="17.100000000000001" customHeight="1" x14ac:dyDescent="0.5">
      <c r="B59" s="29"/>
      <c r="C59" s="29"/>
      <c r="D59" s="29"/>
      <c r="E59" s="29"/>
      <c r="F59" s="29"/>
      <c r="G59" s="29"/>
      <c r="H59" s="29"/>
      <c r="I59" s="30"/>
      <c r="J59" s="29"/>
      <c r="K59" s="29"/>
      <c r="L59" s="29"/>
      <c r="M59" s="29"/>
      <c r="N59" s="29"/>
      <c r="O59" s="29"/>
      <c r="P59" s="29"/>
      <c r="Q59" s="29"/>
      <c r="R59" s="29"/>
    </row>
    <row r="60" spans="1:19" ht="17.100000000000001" customHeight="1" x14ac:dyDescent="0.5">
      <c r="B60" s="29"/>
      <c r="C60" s="29"/>
      <c r="D60" s="29"/>
      <c r="E60" s="29"/>
      <c r="F60" s="29"/>
      <c r="G60" s="29"/>
      <c r="H60" s="29"/>
      <c r="I60" s="30"/>
      <c r="J60" s="29"/>
      <c r="K60" s="29"/>
      <c r="L60" s="29"/>
      <c r="M60" s="29"/>
      <c r="N60" s="29"/>
      <c r="O60" s="29"/>
      <c r="P60" s="29"/>
      <c r="Q60" s="29"/>
      <c r="R60" s="29"/>
    </row>
    <row r="61" spans="1:19" ht="17.100000000000001" customHeight="1" x14ac:dyDescent="0.5">
      <c r="B61" s="29"/>
      <c r="C61" s="29"/>
      <c r="D61" s="29"/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29"/>
      <c r="P61" s="29"/>
      <c r="Q61" s="29"/>
      <c r="R61" s="29"/>
    </row>
    <row r="62" spans="1:19" ht="17.100000000000001" customHeight="1" x14ac:dyDescent="0.5">
      <c r="B62" s="29"/>
      <c r="C62" s="29"/>
      <c r="D62" s="29"/>
      <c r="E62" s="29"/>
      <c r="F62" s="29"/>
      <c r="G62" s="29"/>
      <c r="H62" s="29"/>
      <c r="I62" s="30"/>
      <c r="J62" s="29"/>
      <c r="K62" s="29"/>
      <c r="L62" s="29"/>
      <c r="M62" s="29"/>
      <c r="N62" s="29"/>
      <c r="O62" s="29"/>
      <c r="P62" s="29"/>
      <c r="Q62" s="29"/>
      <c r="R62" s="29"/>
    </row>
    <row r="63" spans="1:19" ht="17.100000000000001" customHeight="1" x14ac:dyDescent="0.5">
      <c r="B63" s="29"/>
      <c r="C63" s="29"/>
      <c r="D63" s="29"/>
      <c r="E63" s="29"/>
      <c r="F63" s="29"/>
      <c r="G63" s="29"/>
      <c r="H63" s="29"/>
      <c r="I63" s="30"/>
      <c r="J63" s="29"/>
      <c r="K63" s="29"/>
      <c r="L63" s="29"/>
      <c r="M63" s="29"/>
      <c r="N63" s="29"/>
      <c r="O63" s="29"/>
      <c r="P63" s="29"/>
      <c r="Q63" s="29"/>
      <c r="R63" s="29"/>
    </row>
    <row r="64" spans="1:19" ht="17.100000000000001" customHeight="1" x14ac:dyDescent="0.5">
      <c r="B64" s="29"/>
      <c r="C64" s="29"/>
      <c r="D64" s="29"/>
      <c r="E64" s="29"/>
      <c r="F64" s="29"/>
      <c r="G64" s="29"/>
      <c r="H64" s="29"/>
      <c r="I64" s="30"/>
      <c r="J64" s="29"/>
      <c r="K64" s="29"/>
      <c r="L64" s="29"/>
      <c r="M64" s="29"/>
      <c r="N64" s="29"/>
      <c r="O64" s="29"/>
      <c r="P64" s="29"/>
      <c r="Q64" s="29"/>
      <c r="R64" s="29"/>
    </row>
    <row r="65" spans="1:18" ht="17.100000000000001" customHeight="1" x14ac:dyDescent="0.5">
      <c r="B65" s="29"/>
      <c r="C65" s="29"/>
      <c r="D65" s="29"/>
      <c r="E65" s="29"/>
      <c r="F65" s="29"/>
      <c r="G65" s="29"/>
      <c r="H65" s="29"/>
      <c r="I65" s="30"/>
      <c r="J65" s="29"/>
      <c r="K65" s="29"/>
      <c r="L65" s="29"/>
      <c r="M65" s="29"/>
      <c r="N65" s="29"/>
      <c r="O65" s="29"/>
      <c r="P65" s="29"/>
      <c r="Q65" s="29"/>
      <c r="R65" s="29"/>
    </row>
    <row r="66" spans="1:18" ht="17.100000000000001" customHeight="1" x14ac:dyDescent="0.5">
      <c r="B66" s="29"/>
      <c r="C66" s="29"/>
      <c r="D66" s="29"/>
      <c r="E66" s="29"/>
      <c r="F66" s="29"/>
      <c r="G66" s="29"/>
      <c r="H66" s="29"/>
      <c r="I66" s="30"/>
      <c r="J66" s="29"/>
      <c r="K66" s="29"/>
      <c r="L66" s="29"/>
      <c r="M66" s="29"/>
      <c r="N66" s="29"/>
      <c r="O66" s="29"/>
      <c r="P66" s="29"/>
      <c r="Q66" s="29"/>
      <c r="R66" s="29"/>
    </row>
    <row r="67" spans="1:18" ht="17.100000000000001" customHeight="1" x14ac:dyDescent="0.5">
      <c r="B67" s="29"/>
      <c r="C67" s="29"/>
      <c r="D67" s="29"/>
      <c r="E67" s="29"/>
      <c r="F67" s="29"/>
      <c r="G67" s="29"/>
      <c r="H67" s="29"/>
      <c r="I67" s="30"/>
      <c r="J67" s="29"/>
      <c r="K67" s="29"/>
      <c r="L67" s="29"/>
      <c r="M67" s="29"/>
      <c r="N67" s="29"/>
      <c r="O67" s="29"/>
      <c r="P67" s="29"/>
      <c r="Q67" s="29"/>
      <c r="R67" s="29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5"/>
      <c r="B83" s="5"/>
      <c r="C83" s="5"/>
      <c r="D83" s="5"/>
      <c r="E83" s="5"/>
      <c r="F83" s="5"/>
      <c r="G83" s="5"/>
      <c r="H83" s="5"/>
      <c r="I83" s="435"/>
      <c r="J83" s="435"/>
      <c r="K83" s="435"/>
      <c r="L83" s="435"/>
      <c r="M83" s="435"/>
      <c r="N83" s="435"/>
      <c r="O83" s="435"/>
      <c r="P83" s="435"/>
      <c r="Q83" s="435"/>
      <c r="R83" s="435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6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6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6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6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79"/>
  <sheetViews>
    <sheetView view="pageBreakPreview" topLeftCell="A22" zoomScaleNormal="100" zoomScaleSheetLayoutView="100" workbookViewId="0">
      <selection activeCell="P31" sqref="P31"/>
    </sheetView>
  </sheetViews>
  <sheetFormatPr defaultColWidth="9.28515625" defaultRowHeight="21.75" x14ac:dyDescent="0.5"/>
  <cols>
    <col min="1" max="1" width="3.85546875" style="24" customWidth="1"/>
    <col min="2" max="2" width="7" style="24" customWidth="1"/>
    <col min="3" max="12" width="9.28515625" style="24"/>
    <col min="13" max="13" width="14" style="24" customWidth="1"/>
    <col min="14" max="16384" width="9.28515625" style="24"/>
  </cols>
  <sheetData>
    <row r="1" spans="2:13" ht="29.25" customHeight="1" x14ac:dyDescent="0.5">
      <c r="B1" s="478" t="s">
        <v>63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260"/>
    </row>
    <row r="2" spans="2:13" s="262" customFormat="1" ht="29.25" customHeight="1" x14ac:dyDescent="0.65">
      <c r="B2" s="479" t="s">
        <v>199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261"/>
    </row>
    <row r="3" spans="2:13" ht="21.6" customHeight="1" x14ac:dyDescent="0.7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2:13" ht="21.6" customHeight="1" x14ac:dyDescent="0.7">
      <c r="B4" s="73"/>
      <c r="C4" s="73"/>
      <c r="D4" s="73"/>
      <c r="E4" s="73"/>
      <c r="F4" s="73"/>
      <c r="G4" s="73"/>
      <c r="H4" s="73"/>
      <c r="I4" s="74"/>
      <c r="J4" s="73"/>
      <c r="K4" s="73"/>
      <c r="L4" s="73"/>
      <c r="M4" s="73"/>
    </row>
    <row r="5" spans="2:13" ht="21.6" customHeight="1" x14ac:dyDescent="0.7">
      <c r="B5" s="73"/>
      <c r="C5" s="73"/>
      <c r="D5" s="73"/>
      <c r="E5" s="73"/>
      <c r="F5" s="73"/>
      <c r="G5" s="73"/>
      <c r="H5" s="73"/>
      <c r="I5" s="74"/>
      <c r="J5" s="73"/>
      <c r="K5" s="73"/>
      <c r="L5" s="73"/>
      <c r="M5" s="73"/>
    </row>
    <row r="6" spans="2:13" ht="21.6" customHeight="1" x14ac:dyDescent="0.7">
      <c r="B6" s="73"/>
      <c r="C6" s="73"/>
      <c r="D6" s="73"/>
      <c r="E6" s="73"/>
      <c r="F6" s="73"/>
      <c r="G6" s="73"/>
      <c r="H6" s="73"/>
      <c r="I6" s="74"/>
      <c r="J6" s="73"/>
      <c r="K6" s="73"/>
      <c r="L6" s="73"/>
      <c r="M6" s="73"/>
    </row>
    <row r="7" spans="2:13" ht="21.6" customHeight="1" x14ac:dyDescent="0.7">
      <c r="B7" s="73"/>
      <c r="C7" s="73"/>
      <c r="D7" s="73"/>
      <c r="E7" s="73"/>
      <c r="F7" s="73"/>
      <c r="G7" s="73"/>
      <c r="H7" s="73"/>
      <c r="I7" s="74"/>
      <c r="J7" s="73"/>
      <c r="K7" s="73"/>
      <c r="L7" s="73"/>
      <c r="M7" s="73"/>
    </row>
    <row r="8" spans="2:13" ht="21.6" customHeight="1" x14ac:dyDescent="0.7">
      <c r="B8" s="73"/>
      <c r="C8" s="73"/>
      <c r="D8" s="73"/>
      <c r="E8" s="73"/>
      <c r="F8" s="73"/>
      <c r="G8" s="73"/>
      <c r="H8" s="73"/>
      <c r="I8" s="74"/>
      <c r="J8" s="73"/>
      <c r="K8" s="73"/>
      <c r="L8" s="73"/>
      <c r="M8" s="73"/>
    </row>
    <row r="9" spans="2:13" ht="21.6" customHeight="1" x14ac:dyDescent="0.7">
      <c r="B9" s="73"/>
      <c r="C9" s="73"/>
      <c r="D9" s="73"/>
      <c r="E9" s="73"/>
      <c r="F9" s="73"/>
      <c r="G9" s="73"/>
      <c r="H9" s="73"/>
      <c r="I9" s="74"/>
      <c r="J9" s="73"/>
      <c r="K9" s="73"/>
      <c r="L9" s="73"/>
      <c r="M9" s="73"/>
    </row>
    <row r="10" spans="2:13" ht="21.6" customHeight="1" x14ac:dyDescent="0.7">
      <c r="B10" s="73"/>
      <c r="C10" s="73"/>
      <c r="D10" s="73"/>
      <c r="E10" s="73"/>
      <c r="F10" s="73"/>
      <c r="G10" s="73"/>
      <c r="H10" s="73"/>
      <c r="I10" s="74"/>
      <c r="J10" s="73"/>
      <c r="K10" s="73"/>
      <c r="L10" s="73"/>
      <c r="M10" s="73"/>
    </row>
    <row r="11" spans="2:13" ht="21.6" customHeight="1" x14ac:dyDescent="0.7">
      <c r="B11" s="73"/>
      <c r="C11" s="73"/>
      <c r="D11" s="73"/>
      <c r="E11" s="73"/>
      <c r="F11" s="73"/>
      <c r="G11" s="73"/>
      <c r="H11" s="73"/>
      <c r="I11" s="74"/>
      <c r="J11" s="73"/>
      <c r="K11" s="73"/>
      <c r="L11" s="73"/>
      <c r="M11" s="73"/>
    </row>
    <row r="12" spans="2:13" ht="21.6" customHeight="1" x14ac:dyDescent="0.7">
      <c r="B12" s="73"/>
      <c r="C12" s="73"/>
      <c r="D12" s="73"/>
      <c r="E12" s="73"/>
      <c r="F12" s="73"/>
      <c r="G12" s="73"/>
      <c r="H12" s="73"/>
      <c r="I12" s="74"/>
      <c r="J12" s="73"/>
      <c r="K12" s="73"/>
      <c r="L12" s="73"/>
      <c r="M12" s="73"/>
    </row>
    <row r="13" spans="2:13" ht="21.6" customHeight="1" x14ac:dyDescent="0.5">
      <c r="B13" s="29"/>
      <c r="C13" s="29"/>
      <c r="D13" s="29"/>
      <c r="E13" s="29"/>
      <c r="F13" s="29"/>
      <c r="G13" s="29"/>
      <c r="H13" s="29"/>
      <c r="I13" s="30"/>
      <c r="J13" s="29"/>
      <c r="K13" s="29"/>
      <c r="L13" s="29"/>
      <c r="M13" s="29"/>
    </row>
    <row r="14" spans="2:13" ht="21.6" customHeight="1" x14ac:dyDescent="0.5">
      <c r="B14" s="29"/>
      <c r="C14" s="29"/>
      <c r="D14" s="29"/>
      <c r="E14" s="29"/>
      <c r="F14" s="29"/>
      <c r="G14" s="29"/>
      <c r="H14" s="29"/>
      <c r="I14" s="30"/>
      <c r="J14" s="29"/>
      <c r="K14" s="29"/>
      <c r="L14" s="29"/>
      <c r="M14" s="29"/>
    </row>
    <row r="15" spans="2:13" ht="21.6" customHeight="1" x14ac:dyDescent="0.5">
      <c r="B15" s="29"/>
      <c r="C15" s="29"/>
      <c r="D15" s="29"/>
      <c r="E15" s="29"/>
      <c r="F15" s="29"/>
      <c r="G15" s="29"/>
      <c r="H15" s="29"/>
      <c r="I15" s="30"/>
      <c r="J15" s="29"/>
      <c r="K15" s="29"/>
      <c r="L15" s="29"/>
      <c r="M15" s="29"/>
    </row>
    <row r="16" spans="2:13" ht="21.6" customHeight="1" x14ac:dyDescent="0.5">
      <c r="B16" s="29"/>
      <c r="C16" s="29"/>
      <c r="D16" s="29"/>
      <c r="E16" s="29"/>
      <c r="F16" s="29"/>
      <c r="G16" s="29"/>
      <c r="H16" s="29"/>
      <c r="I16" s="30"/>
      <c r="J16" s="29"/>
      <c r="K16" s="29"/>
      <c r="L16" s="29"/>
      <c r="M16" s="29"/>
    </row>
    <row r="17" spans="2:13" ht="21.6" customHeight="1" x14ac:dyDescent="0.5">
      <c r="B17" s="29"/>
      <c r="C17" s="29"/>
      <c r="D17" s="29"/>
      <c r="E17" s="29"/>
      <c r="F17" s="29"/>
      <c r="G17" s="29"/>
      <c r="H17" s="29"/>
      <c r="I17" s="30"/>
      <c r="J17" s="29"/>
      <c r="K17" s="29"/>
      <c r="L17" s="29"/>
      <c r="M17" s="29"/>
    </row>
    <row r="18" spans="2:13" ht="21.6" customHeight="1" x14ac:dyDescent="0.5">
      <c r="B18" s="29"/>
      <c r="C18" s="29"/>
      <c r="D18" s="29"/>
      <c r="E18" s="29"/>
      <c r="F18" s="29"/>
      <c r="G18" s="29"/>
      <c r="H18" s="29"/>
      <c r="I18" s="30"/>
      <c r="J18" s="29"/>
      <c r="K18" s="29"/>
      <c r="L18" s="29"/>
      <c r="M18" s="29"/>
    </row>
    <row r="19" spans="2:13" ht="21.6" customHeight="1" x14ac:dyDescent="0.5">
      <c r="B19" s="29"/>
      <c r="C19" s="29"/>
      <c r="D19" s="29"/>
      <c r="E19" s="29"/>
      <c r="F19" s="29"/>
      <c r="G19" s="29"/>
      <c r="H19" s="29"/>
      <c r="I19" s="30"/>
      <c r="J19" s="29"/>
      <c r="K19" s="29"/>
      <c r="L19" s="29"/>
      <c r="M19" s="29"/>
    </row>
    <row r="20" spans="2:13" ht="21.6" customHeight="1" x14ac:dyDescent="0.5">
      <c r="B20" s="29"/>
      <c r="C20" s="29"/>
      <c r="D20" s="29"/>
      <c r="E20" s="29"/>
      <c r="F20" s="29"/>
      <c r="G20" s="29"/>
      <c r="H20" s="29"/>
      <c r="I20" s="30"/>
      <c r="J20" s="29"/>
      <c r="K20" s="29"/>
      <c r="L20" s="29"/>
      <c r="M20" s="29"/>
    </row>
    <row r="21" spans="2:13" ht="21.6" customHeight="1" x14ac:dyDescent="0.5">
      <c r="B21" s="29"/>
      <c r="C21" s="29"/>
      <c r="D21" s="29"/>
      <c r="E21" s="29"/>
      <c r="F21" s="29"/>
      <c r="G21" s="29"/>
      <c r="H21" s="29"/>
      <c r="I21" s="30"/>
      <c r="J21" s="29"/>
      <c r="K21" s="29"/>
      <c r="L21" s="29"/>
      <c r="M21" s="29"/>
    </row>
    <row r="22" spans="2:13" ht="21.6" customHeight="1" x14ac:dyDescent="0.5">
      <c r="B22" s="29"/>
      <c r="C22" s="29"/>
      <c r="D22" s="29"/>
      <c r="E22" s="29"/>
      <c r="F22" s="29"/>
      <c r="G22" s="29"/>
      <c r="H22" s="29"/>
      <c r="I22" s="30"/>
      <c r="J22" s="29"/>
      <c r="K22" s="29"/>
      <c r="L22" s="29"/>
      <c r="M22" s="29"/>
    </row>
    <row r="23" spans="2:13" ht="21.6" customHeight="1" x14ac:dyDescent="0.5">
      <c r="B23" s="29"/>
      <c r="C23" s="29"/>
      <c r="D23" s="29"/>
      <c r="E23" s="29"/>
      <c r="F23" s="29"/>
      <c r="G23" s="29"/>
      <c r="H23" s="29"/>
      <c r="I23" s="30"/>
      <c r="J23" s="29"/>
      <c r="K23" s="29"/>
      <c r="L23" s="29"/>
      <c r="M23" s="29"/>
    </row>
    <row r="24" spans="2:13" ht="21.6" customHeight="1" x14ac:dyDescent="0.5">
      <c r="B24" s="29"/>
      <c r="C24" s="29"/>
      <c r="D24" s="29"/>
      <c r="E24" s="29"/>
      <c r="F24" s="29"/>
      <c r="G24" s="29"/>
      <c r="H24" s="29"/>
      <c r="I24" s="30"/>
      <c r="J24" s="29"/>
      <c r="K24" s="29"/>
      <c r="L24" s="29"/>
      <c r="M24" s="29"/>
    </row>
    <row r="25" spans="2:13" ht="21.6" customHeight="1" x14ac:dyDescent="0.5">
      <c r="B25" s="29"/>
      <c r="C25" s="29"/>
      <c r="D25" s="29"/>
      <c r="E25" s="29"/>
      <c r="F25" s="29"/>
      <c r="G25" s="29"/>
      <c r="H25" s="29"/>
      <c r="I25" s="30"/>
      <c r="J25" s="29"/>
      <c r="K25" s="29"/>
      <c r="L25" s="29"/>
      <c r="M25" s="29"/>
    </row>
    <row r="26" spans="2:13" ht="21.6" customHeight="1" x14ac:dyDescent="0.5">
      <c r="B26" s="29"/>
      <c r="C26" s="29"/>
      <c r="D26" s="29"/>
      <c r="E26" s="29"/>
      <c r="F26" s="29"/>
      <c r="G26" s="29"/>
      <c r="H26" s="29"/>
      <c r="I26" s="30"/>
      <c r="J26" s="29"/>
      <c r="K26" s="29"/>
      <c r="L26" s="29"/>
      <c r="M26" s="29"/>
    </row>
    <row r="27" spans="2:13" ht="21.6" customHeight="1" x14ac:dyDescent="0.5">
      <c r="B27" s="29"/>
      <c r="C27" s="29"/>
      <c r="D27" s="29"/>
      <c r="E27" s="29"/>
      <c r="F27" s="29"/>
      <c r="G27" s="29"/>
      <c r="H27" s="29"/>
      <c r="I27" s="30"/>
      <c r="J27" s="29"/>
      <c r="K27" s="29"/>
      <c r="L27" s="29"/>
      <c r="M27" s="29"/>
    </row>
    <row r="28" spans="2:13" ht="21.6" customHeight="1" x14ac:dyDescent="0.5">
      <c r="B28" s="29"/>
      <c r="C28" s="29"/>
      <c r="D28" s="29"/>
      <c r="E28" s="29"/>
      <c r="F28" s="29"/>
      <c r="G28" s="29"/>
      <c r="H28" s="29"/>
      <c r="I28" s="30"/>
      <c r="J28" s="29"/>
      <c r="K28" s="29"/>
      <c r="L28" s="29"/>
      <c r="M28" s="29"/>
    </row>
    <row r="29" spans="2:13" ht="21.6" customHeight="1" x14ac:dyDescent="0.5">
      <c r="B29" s="29"/>
      <c r="C29" s="29"/>
      <c r="D29" s="29"/>
      <c r="E29" s="29"/>
      <c r="F29" s="29"/>
      <c r="G29" s="29"/>
      <c r="H29" s="29"/>
      <c r="I29" s="30"/>
      <c r="J29" s="29"/>
      <c r="K29" s="29"/>
      <c r="L29" s="29"/>
      <c r="M29" s="29"/>
    </row>
    <row r="30" spans="2:13" ht="21.6" customHeight="1" x14ac:dyDescent="0.5">
      <c r="B30" s="29"/>
      <c r="C30" s="29"/>
      <c r="D30" s="29"/>
      <c r="E30" s="29"/>
      <c r="F30" s="29"/>
      <c r="G30" s="29"/>
      <c r="H30" s="29"/>
      <c r="I30" s="30"/>
      <c r="J30" s="29"/>
      <c r="K30" s="29"/>
      <c r="L30" s="29"/>
      <c r="M30" s="29"/>
    </row>
    <row r="31" spans="2:13" ht="21.6" customHeight="1" x14ac:dyDescent="0.5">
      <c r="B31" s="29"/>
      <c r="C31" s="29"/>
      <c r="D31" s="29"/>
      <c r="E31" s="29"/>
      <c r="F31" s="29"/>
      <c r="G31" s="29"/>
      <c r="H31" s="29"/>
      <c r="I31" s="30"/>
      <c r="J31" s="29"/>
      <c r="K31" s="29"/>
      <c r="L31" s="29"/>
      <c r="M31" s="29"/>
    </row>
    <row r="32" spans="2:13" ht="21.6" customHeight="1" x14ac:dyDescent="0.5">
      <c r="B32" s="29"/>
      <c r="C32" s="29"/>
      <c r="D32" s="29"/>
      <c r="E32" s="29"/>
      <c r="F32" s="29"/>
      <c r="G32" s="29"/>
      <c r="H32" s="29"/>
      <c r="I32" s="30"/>
      <c r="J32" s="29"/>
      <c r="K32" s="29"/>
      <c r="L32" s="29"/>
      <c r="M32" s="29"/>
    </row>
    <row r="33" spans="2:13" ht="21.6" customHeight="1" x14ac:dyDescent="0.5">
      <c r="B33" s="29"/>
      <c r="C33" s="29"/>
      <c r="D33" s="29"/>
      <c r="E33" s="29"/>
      <c r="F33" s="29"/>
      <c r="G33" s="29"/>
      <c r="H33" s="29"/>
      <c r="I33" s="30"/>
      <c r="J33" s="29"/>
      <c r="K33" s="29"/>
      <c r="L33" s="29"/>
      <c r="M33" s="29"/>
    </row>
    <row r="34" spans="2:13" ht="24.95" customHeight="1" x14ac:dyDescent="0.65">
      <c r="I34" s="480" t="s">
        <v>93</v>
      </c>
      <c r="J34" s="480"/>
      <c r="K34" s="480"/>
      <c r="L34" s="480"/>
    </row>
    <row r="35" spans="2:13" ht="24.95" customHeight="1" x14ac:dyDescent="0.65">
      <c r="I35" s="480" t="s">
        <v>100</v>
      </c>
      <c r="J35" s="480"/>
      <c r="K35" s="480"/>
      <c r="L35" s="480"/>
    </row>
    <row r="36" spans="2:13" ht="21.6" customHeight="1" x14ac:dyDescent="0.5"/>
    <row r="37" spans="2:13" ht="29.25" customHeight="1" x14ac:dyDescent="0.5">
      <c r="B37" s="478" t="s">
        <v>63</v>
      </c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260"/>
    </row>
    <row r="38" spans="2:13" s="262" customFormat="1" ht="29.25" customHeight="1" x14ac:dyDescent="0.65">
      <c r="B38" s="477" t="s">
        <v>199</v>
      </c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261"/>
    </row>
    <row r="39" spans="2:13" ht="24.95" customHeight="1" x14ac:dyDescent="0.5"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260"/>
    </row>
    <row r="40" spans="2:13" ht="24.95" customHeight="1" x14ac:dyDescent="0.5">
      <c r="B40" s="483"/>
      <c r="C40" s="483"/>
      <c r="D40" s="483"/>
      <c r="E40" s="483"/>
      <c r="F40" s="483"/>
      <c r="G40" s="483"/>
      <c r="H40" s="483"/>
      <c r="I40" s="483"/>
      <c r="J40" s="483"/>
      <c r="K40" s="483"/>
      <c r="L40" s="483"/>
      <c r="M40" s="261"/>
    </row>
    <row r="41" spans="2:13" ht="21.6" customHeight="1" x14ac:dyDescent="0.7">
      <c r="B41" s="477"/>
      <c r="C41" s="477"/>
      <c r="D41" s="477"/>
      <c r="E41" s="477"/>
      <c r="F41" s="477"/>
      <c r="G41" s="477"/>
      <c r="H41" s="477"/>
      <c r="I41" s="477"/>
      <c r="J41" s="477"/>
      <c r="K41" s="477"/>
      <c r="L41" s="477"/>
      <c r="M41" s="73"/>
    </row>
    <row r="42" spans="2:13" ht="21.6" customHeight="1" x14ac:dyDescent="0.7">
      <c r="B42" s="73"/>
      <c r="C42" s="73"/>
      <c r="D42" s="73"/>
      <c r="E42" s="73"/>
      <c r="F42" s="73"/>
      <c r="G42" s="73"/>
      <c r="H42" s="73"/>
      <c r="I42" s="74"/>
      <c r="J42" s="73"/>
      <c r="K42" s="73"/>
      <c r="L42" s="73"/>
      <c r="M42" s="73"/>
    </row>
    <row r="43" spans="2:13" ht="21.6" customHeight="1" x14ac:dyDescent="0.7">
      <c r="B43" s="73"/>
      <c r="C43" s="73"/>
      <c r="D43" s="73"/>
      <c r="E43" s="73"/>
      <c r="F43" s="73"/>
      <c r="G43" s="73"/>
      <c r="H43" s="73"/>
      <c r="I43" s="74"/>
      <c r="J43" s="73"/>
      <c r="K43" s="73"/>
      <c r="L43" s="73"/>
      <c r="M43" s="73"/>
    </row>
    <row r="44" spans="2:13" ht="21.6" customHeight="1" x14ac:dyDescent="0.7">
      <c r="B44" s="73"/>
      <c r="C44" s="73"/>
      <c r="D44" s="73"/>
      <c r="E44" s="73"/>
      <c r="F44" s="73"/>
      <c r="G44" s="73"/>
      <c r="H44" s="73"/>
      <c r="I44" s="74"/>
      <c r="J44" s="73"/>
      <c r="K44" s="73"/>
      <c r="L44" s="73"/>
      <c r="M44" s="73"/>
    </row>
    <row r="45" spans="2:13" ht="21.6" customHeight="1" x14ac:dyDescent="0.7">
      <c r="B45" s="73"/>
      <c r="C45" s="73"/>
      <c r="D45" s="73"/>
      <c r="E45" s="73"/>
      <c r="F45" s="73"/>
      <c r="G45" s="73"/>
      <c r="H45" s="73"/>
      <c r="I45" s="74"/>
      <c r="J45" s="73"/>
      <c r="K45" s="73"/>
      <c r="L45" s="73"/>
      <c r="M45" s="73"/>
    </row>
    <row r="46" spans="2:13" ht="21.6" customHeight="1" x14ac:dyDescent="0.7">
      <c r="B46" s="73"/>
      <c r="C46" s="73"/>
      <c r="D46" s="73"/>
      <c r="E46" s="73"/>
      <c r="F46" s="73"/>
      <c r="G46" s="73"/>
      <c r="H46" s="73"/>
      <c r="I46" s="74"/>
      <c r="J46" s="73"/>
      <c r="K46" s="73"/>
      <c r="L46" s="73"/>
      <c r="M46" s="73"/>
    </row>
    <row r="47" spans="2:13" ht="21.6" customHeight="1" x14ac:dyDescent="0.7">
      <c r="B47" s="73"/>
      <c r="C47" s="73"/>
      <c r="D47" s="73"/>
      <c r="E47" s="73"/>
      <c r="F47" s="73"/>
      <c r="G47" s="73"/>
      <c r="H47" s="73"/>
      <c r="I47" s="74"/>
      <c r="J47" s="73"/>
      <c r="K47" s="73"/>
      <c r="L47" s="73"/>
      <c r="M47" s="73"/>
    </row>
    <row r="48" spans="2:13" ht="21.6" customHeight="1" x14ac:dyDescent="0.7">
      <c r="B48" s="73"/>
      <c r="C48" s="73"/>
      <c r="D48" s="73"/>
      <c r="E48" s="73"/>
      <c r="F48" s="73"/>
      <c r="G48" s="73"/>
      <c r="H48" s="73"/>
      <c r="I48" s="74"/>
      <c r="J48" s="73"/>
      <c r="K48" s="73"/>
      <c r="L48" s="73"/>
      <c r="M48" s="73"/>
    </row>
    <row r="49" spans="2:13" ht="21.6" customHeight="1" x14ac:dyDescent="0.7">
      <c r="B49" s="73"/>
      <c r="C49" s="73"/>
      <c r="D49" s="73"/>
      <c r="E49" s="73"/>
      <c r="F49" s="73"/>
      <c r="G49" s="73"/>
      <c r="H49" s="73"/>
      <c r="I49" s="74"/>
      <c r="J49" s="73"/>
      <c r="K49" s="73"/>
      <c r="L49" s="73"/>
      <c r="M49" s="73"/>
    </row>
    <row r="50" spans="2:13" ht="21.6" customHeight="1" x14ac:dyDescent="0.7">
      <c r="B50" s="73"/>
      <c r="C50" s="73"/>
      <c r="D50" s="73"/>
      <c r="E50" s="73"/>
      <c r="F50" s="73"/>
      <c r="G50" s="73"/>
      <c r="H50" s="73"/>
      <c r="I50" s="74"/>
      <c r="J50" s="73"/>
      <c r="K50" s="73"/>
      <c r="L50" s="73"/>
      <c r="M50" s="73"/>
    </row>
    <row r="51" spans="2:13" ht="21.6" customHeight="1" x14ac:dyDescent="0.7">
      <c r="B51" s="73"/>
      <c r="C51" s="73"/>
      <c r="D51" s="73"/>
      <c r="E51" s="73"/>
      <c r="F51" s="73"/>
      <c r="G51" s="73"/>
      <c r="H51" s="73"/>
      <c r="I51" s="74"/>
      <c r="J51" s="73"/>
      <c r="K51" s="73"/>
      <c r="L51" s="73"/>
      <c r="M51" s="73"/>
    </row>
    <row r="52" spans="2:13" ht="21.6" customHeight="1" x14ac:dyDescent="0.7">
      <c r="B52" s="73"/>
      <c r="C52" s="73"/>
      <c r="D52" s="73"/>
      <c r="E52" s="73"/>
      <c r="F52" s="73"/>
      <c r="G52" s="73"/>
      <c r="H52" s="73"/>
      <c r="I52" s="74"/>
      <c r="J52" s="73"/>
      <c r="K52" s="73"/>
      <c r="L52" s="73"/>
      <c r="M52" s="73"/>
    </row>
    <row r="53" spans="2:13" ht="21.6" customHeight="1" x14ac:dyDescent="0.5">
      <c r="B53" s="29"/>
      <c r="C53" s="29"/>
      <c r="D53" s="29"/>
      <c r="E53" s="29"/>
      <c r="F53" s="29"/>
      <c r="G53" s="29"/>
      <c r="H53" s="29"/>
      <c r="I53" s="30"/>
      <c r="J53" s="29"/>
      <c r="K53" s="29"/>
      <c r="L53" s="29"/>
      <c r="M53" s="29"/>
    </row>
    <row r="54" spans="2:13" ht="21.6" customHeight="1" x14ac:dyDescent="0.5">
      <c r="B54" s="29"/>
      <c r="C54" s="29"/>
      <c r="D54" s="29"/>
      <c r="E54" s="29"/>
      <c r="F54" s="29"/>
      <c r="G54" s="29"/>
      <c r="H54" s="29"/>
      <c r="I54" s="30"/>
      <c r="J54" s="29"/>
      <c r="K54" s="29"/>
      <c r="L54" s="29"/>
      <c r="M54" s="29"/>
    </row>
    <row r="55" spans="2:13" ht="21.6" customHeight="1" x14ac:dyDescent="0.5">
      <c r="B55" s="29"/>
      <c r="C55" s="29"/>
      <c r="D55" s="29"/>
      <c r="E55" s="29"/>
      <c r="F55" s="29"/>
      <c r="G55" s="29"/>
      <c r="H55" s="29"/>
      <c r="I55" s="30"/>
      <c r="J55" s="29"/>
      <c r="K55" s="29"/>
      <c r="L55" s="29"/>
      <c r="M55" s="29"/>
    </row>
    <row r="56" spans="2:13" ht="21.6" customHeight="1" x14ac:dyDescent="0.5">
      <c r="B56" s="29"/>
      <c r="C56" s="29"/>
      <c r="D56" s="29"/>
      <c r="E56" s="29"/>
      <c r="F56" s="29"/>
      <c r="G56" s="29"/>
      <c r="H56" s="29"/>
      <c r="I56" s="30"/>
      <c r="J56" s="29"/>
      <c r="K56" s="29"/>
      <c r="L56" s="29"/>
      <c r="M56" s="29"/>
    </row>
    <row r="57" spans="2:13" ht="21.6" customHeight="1" x14ac:dyDescent="0.5">
      <c r="B57" s="29"/>
      <c r="C57" s="29"/>
      <c r="D57" s="29"/>
      <c r="E57" s="29"/>
      <c r="F57" s="29"/>
      <c r="G57" s="29"/>
      <c r="H57" s="29"/>
      <c r="I57" s="30"/>
      <c r="J57" s="29"/>
      <c r="K57" s="29"/>
      <c r="L57" s="29"/>
      <c r="M57" s="29"/>
    </row>
    <row r="58" spans="2:13" ht="21.6" customHeight="1" x14ac:dyDescent="0.5">
      <c r="B58" s="29"/>
      <c r="C58" s="29"/>
      <c r="D58" s="29"/>
      <c r="E58" s="29"/>
      <c r="F58" s="29"/>
      <c r="G58" s="29"/>
      <c r="H58" s="29"/>
      <c r="I58" s="30"/>
      <c r="J58" s="29"/>
      <c r="K58" s="29"/>
      <c r="L58" s="29"/>
      <c r="M58" s="29"/>
    </row>
    <row r="59" spans="2:13" ht="21.6" customHeight="1" x14ac:dyDescent="0.5">
      <c r="B59" s="29"/>
      <c r="C59" s="29"/>
      <c r="D59" s="29"/>
      <c r="E59" s="29"/>
      <c r="F59" s="29"/>
      <c r="G59" s="29"/>
      <c r="H59" s="29"/>
      <c r="I59" s="30"/>
      <c r="J59" s="29"/>
      <c r="K59" s="29"/>
      <c r="L59" s="29"/>
      <c r="M59" s="29"/>
    </row>
    <row r="60" spans="2:13" ht="21.6" customHeight="1" x14ac:dyDescent="0.5">
      <c r="B60" s="29"/>
      <c r="C60" s="29"/>
      <c r="D60" s="29"/>
      <c r="E60" s="29"/>
      <c r="F60" s="29"/>
      <c r="G60" s="29"/>
      <c r="H60" s="29"/>
      <c r="I60" s="30"/>
      <c r="J60" s="29"/>
      <c r="K60" s="29"/>
      <c r="L60" s="29"/>
      <c r="M60" s="29"/>
    </row>
    <row r="61" spans="2:13" ht="21.6" customHeight="1" x14ac:dyDescent="0.5">
      <c r="B61" s="29"/>
      <c r="C61" s="29"/>
      <c r="D61" s="29"/>
      <c r="E61" s="29"/>
      <c r="F61" s="29"/>
      <c r="G61" s="29"/>
      <c r="H61" s="29"/>
      <c r="I61" s="30"/>
      <c r="J61" s="29"/>
      <c r="K61" s="29"/>
      <c r="L61" s="29"/>
      <c r="M61" s="29"/>
    </row>
    <row r="62" spans="2:13" ht="21.6" customHeight="1" x14ac:dyDescent="0.5">
      <c r="B62" s="29"/>
      <c r="C62" s="29"/>
      <c r="D62" s="29"/>
      <c r="E62" s="29"/>
      <c r="F62" s="29"/>
      <c r="G62" s="29"/>
      <c r="H62" s="29"/>
      <c r="I62" s="30"/>
      <c r="J62" s="29"/>
      <c r="K62" s="29"/>
      <c r="L62" s="29"/>
      <c r="M62" s="29"/>
    </row>
    <row r="63" spans="2:13" ht="21.6" customHeight="1" x14ac:dyDescent="0.5">
      <c r="B63" s="29"/>
      <c r="C63" s="29"/>
      <c r="D63" s="29"/>
      <c r="E63" s="29"/>
      <c r="F63" s="29"/>
      <c r="G63" s="29"/>
      <c r="H63" s="29"/>
      <c r="I63" s="30"/>
      <c r="J63" s="29"/>
      <c r="K63" s="29"/>
      <c r="L63" s="29"/>
      <c r="M63" s="29"/>
    </row>
    <row r="64" spans="2:13" ht="21.6" customHeight="1" x14ac:dyDescent="0.5">
      <c r="B64" s="29"/>
      <c r="C64" s="29"/>
      <c r="D64" s="29"/>
      <c r="E64" s="29"/>
      <c r="F64" s="29"/>
      <c r="G64" s="29"/>
      <c r="H64" s="29"/>
      <c r="I64" s="30"/>
      <c r="J64" s="29"/>
      <c r="K64" s="29"/>
      <c r="L64" s="29"/>
      <c r="M64" s="29"/>
    </row>
    <row r="65" spans="2:13" ht="21.6" customHeight="1" x14ac:dyDescent="0.5">
      <c r="B65" s="29"/>
      <c r="C65" s="29"/>
      <c r="D65" s="29"/>
      <c r="E65" s="29"/>
      <c r="F65" s="29"/>
      <c r="G65" s="29"/>
      <c r="H65" s="29"/>
      <c r="I65" s="30"/>
      <c r="J65" s="29"/>
      <c r="K65" s="29"/>
      <c r="L65" s="29"/>
      <c r="M65" s="29"/>
    </row>
    <row r="66" spans="2:13" ht="21.6" customHeight="1" x14ac:dyDescent="0.5">
      <c r="B66" s="29"/>
      <c r="C66" s="29"/>
      <c r="D66" s="29"/>
      <c r="E66" s="29"/>
      <c r="F66" s="29"/>
      <c r="G66" s="29"/>
      <c r="H66" s="29"/>
      <c r="I66" s="30"/>
      <c r="J66" s="29"/>
      <c r="K66" s="29"/>
      <c r="L66" s="29"/>
      <c r="M66" s="29"/>
    </row>
    <row r="67" spans="2:13" ht="21.6" customHeight="1" x14ac:dyDescent="0.5">
      <c r="B67" s="29"/>
      <c r="C67" s="29"/>
      <c r="D67" s="29"/>
      <c r="E67" s="29"/>
      <c r="F67" s="29"/>
      <c r="G67" s="29"/>
      <c r="H67" s="29"/>
      <c r="I67" s="30"/>
      <c r="J67" s="29"/>
      <c r="K67" s="29"/>
      <c r="L67" s="29"/>
      <c r="M67" s="29"/>
    </row>
    <row r="68" spans="2:13" ht="21.6" customHeight="1" x14ac:dyDescent="0.5">
      <c r="B68" s="29"/>
      <c r="C68" s="29"/>
      <c r="D68" s="29"/>
      <c r="E68" s="29"/>
      <c r="F68" s="29"/>
      <c r="G68" s="29"/>
      <c r="H68" s="29"/>
      <c r="I68" s="30"/>
      <c r="J68" s="29"/>
      <c r="K68" s="29"/>
      <c r="L68" s="29"/>
      <c r="M68" s="29"/>
    </row>
    <row r="69" spans="2:13" ht="21.6" customHeight="1" x14ac:dyDescent="0.5">
      <c r="B69" s="29"/>
      <c r="C69" s="29"/>
      <c r="D69" s="29"/>
      <c r="E69" s="29"/>
      <c r="F69" s="29"/>
      <c r="G69" s="29"/>
      <c r="H69" s="29"/>
      <c r="I69" s="30"/>
      <c r="J69" s="29"/>
      <c r="K69" s="29"/>
      <c r="L69" s="29"/>
      <c r="M69" s="29"/>
    </row>
    <row r="70" spans="2:13" ht="21.6" customHeight="1" x14ac:dyDescent="0.5"/>
    <row r="71" spans="2:13" ht="24.95" customHeight="1" x14ac:dyDescent="0.65">
      <c r="I71" s="480" t="s">
        <v>93</v>
      </c>
      <c r="J71" s="480"/>
      <c r="K71" s="480"/>
      <c r="L71" s="480"/>
    </row>
    <row r="72" spans="2:13" ht="24.95" customHeight="1" x14ac:dyDescent="0.65">
      <c r="I72" s="480" t="s">
        <v>100</v>
      </c>
      <c r="J72" s="480"/>
      <c r="K72" s="480"/>
      <c r="L72" s="480"/>
    </row>
    <row r="73" spans="2:13" ht="21.6" customHeight="1" x14ac:dyDescent="0.5"/>
    <row r="74" spans="2:13" ht="21.6" customHeight="1" x14ac:dyDescent="0.5"/>
    <row r="75" spans="2:13" ht="21.6" customHeight="1" x14ac:dyDescent="0.5"/>
    <row r="76" spans="2:13" ht="21.6" customHeight="1" x14ac:dyDescent="0.5"/>
    <row r="77" spans="2:13" ht="21.6" customHeight="1" x14ac:dyDescent="0.5">
      <c r="I77" s="481"/>
      <c r="J77" s="481"/>
      <c r="K77" s="481"/>
      <c r="L77" s="481"/>
    </row>
    <row r="78" spans="2:13" ht="21.6" customHeight="1" x14ac:dyDescent="0.5">
      <c r="I78" s="481"/>
      <c r="J78" s="481"/>
      <c r="K78" s="481"/>
      <c r="L78" s="481"/>
    </row>
    <row r="79" spans="2:13" ht="21.6" customHeight="1" x14ac:dyDescent="0.5"/>
  </sheetData>
  <mergeCells count="13">
    <mergeCell ref="I78:L78"/>
    <mergeCell ref="B39:L39"/>
    <mergeCell ref="B40:L40"/>
    <mergeCell ref="B41:L41"/>
    <mergeCell ref="I71:L71"/>
    <mergeCell ref="I72:L72"/>
    <mergeCell ref="I77:L77"/>
    <mergeCell ref="B38:L38"/>
    <mergeCell ref="B1:L1"/>
    <mergeCell ref="B2:L2"/>
    <mergeCell ref="I34:L34"/>
    <mergeCell ref="I35:L35"/>
    <mergeCell ref="B37:L37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21" activePane="bottomRight" state="frozen"/>
      <selection pane="topRight" activeCell="F1" sqref="F1"/>
      <selection pane="bottomLeft" activeCell="A5" sqref="A5"/>
      <selection pane="bottomRight" activeCell="BU27" sqref="BU27:CL40"/>
    </sheetView>
  </sheetViews>
  <sheetFormatPr defaultColWidth="9.28515625" defaultRowHeight="21.75" x14ac:dyDescent="0.5"/>
  <cols>
    <col min="1" max="1" width="2.140625" style="77" customWidth="1"/>
    <col min="2" max="2" width="3.85546875" style="366" customWidth="1"/>
    <col min="3" max="3" width="8.140625" style="366" customWidth="1"/>
    <col min="4" max="4" width="24.140625" style="77" customWidth="1"/>
    <col min="5" max="5" width="3.85546875" style="77" customWidth="1"/>
    <col min="6" max="39" width="2.28515625" style="77" customWidth="1"/>
    <col min="40" max="40" width="4.5703125" style="77" customWidth="1"/>
    <col min="41" max="86" width="2.28515625" style="77" customWidth="1"/>
    <col min="87" max="88" width="4.85546875" style="77" customWidth="1"/>
    <col min="89" max="89" width="6" style="77" customWidth="1"/>
    <col min="90" max="90" width="8.85546875" style="77" customWidth="1"/>
    <col min="91" max="91" width="5" style="77" customWidth="1"/>
    <col min="92" max="16384" width="9.28515625" style="77"/>
  </cols>
  <sheetData>
    <row r="1" spans="2:101" ht="39.950000000000003" customHeight="1" thickBot="1" x14ac:dyDescent="0.6">
      <c r="B1" s="491" t="s">
        <v>102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265"/>
      <c r="AO1" s="266"/>
      <c r="AP1" s="266" t="s">
        <v>103</v>
      </c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7"/>
    </row>
    <row r="2" spans="2:101" ht="19.899999999999999" customHeight="1" x14ac:dyDescent="0.55000000000000004">
      <c r="B2" s="492" t="s">
        <v>33</v>
      </c>
      <c r="C2" s="495" t="s">
        <v>34</v>
      </c>
      <c r="D2" s="498" t="s">
        <v>99</v>
      </c>
      <c r="E2" s="111" t="s">
        <v>89</v>
      </c>
      <c r="F2" s="268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70"/>
      <c r="AN2" s="271"/>
      <c r="AO2" s="268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70"/>
      <c r="CI2" s="501" t="s">
        <v>1</v>
      </c>
      <c r="CJ2" s="272" t="s">
        <v>33</v>
      </c>
      <c r="CK2" s="267"/>
    </row>
    <row r="3" spans="2:101" ht="20.100000000000001" customHeight="1" thickBot="1" x14ac:dyDescent="0.7">
      <c r="B3" s="493"/>
      <c r="C3" s="496"/>
      <c r="D3" s="499"/>
      <c r="E3" s="273" t="s">
        <v>31</v>
      </c>
      <c r="F3" s="274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277"/>
      <c r="AO3" s="278"/>
      <c r="AP3" s="279"/>
      <c r="AQ3" s="279"/>
      <c r="AR3" s="279"/>
      <c r="AS3" s="279"/>
      <c r="AT3" s="279"/>
      <c r="AU3" s="279"/>
      <c r="AV3" s="279"/>
      <c r="AW3" s="279"/>
      <c r="AX3" s="279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1"/>
      <c r="CI3" s="502"/>
      <c r="CJ3" s="282"/>
      <c r="CK3" s="24"/>
      <c r="CL3" s="24"/>
      <c r="CM3" s="24"/>
      <c r="CN3" s="283" t="s">
        <v>90</v>
      </c>
      <c r="CO3" s="284"/>
      <c r="CP3" s="284"/>
      <c r="CQ3" s="284"/>
      <c r="CR3" s="284"/>
      <c r="CS3" s="284"/>
      <c r="CT3" s="285"/>
      <c r="CU3" s="285"/>
      <c r="CV3" s="286"/>
      <c r="CW3" s="24"/>
    </row>
    <row r="4" spans="2:101" s="300" customFormat="1" ht="20.100000000000001" customHeight="1" x14ac:dyDescent="0.65">
      <c r="B4" s="493"/>
      <c r="C4" s="496"/>
      <c r="D4" s="499"/>
      <c r="E4" s="287" t="s">
        <v>32</v>
      </c>
      <c r="F4" s="288"/>
      <c r="G4" s="289"/>
      <c r="H4" s="289"/>
      <c r="I4" s="289"/>
      <c r="J4" s="289"/>
      <c r="K4" s="289"/>
      <c r="L4" s="289"/>
      <c r="M4" s="373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373"/>
      <c r="AK4" s="289"/>
      <c r="AL4" s="289"/>
      <c r="AM4" s="291"/>
      <c r="AN4" s="292"/>
      <c r="AO4" s="293"/>
      <c r="AP4" s="289"/>
      <c r="AQ4" s="294"/>
      <c r="AR4" s="288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95"/>
      <c r="CI4" s="296">
        <v>80</v>
      </c>
      <c r="CJ4" s="282"/>
      <c r="CK4" s="24"/>
      <c r="CL4" s="24"/>
      <c r="CM4" s="77"/>
      <c r="CN4" s="297" t="s">
        <v>64</v>
      </c>
      <c r="CO4" s="298"/>
      <c r="CP4" s="298"/>
      <c r="CQ4" s="298"/>
      <c r="CR4" s="298"/>
      <c r="CS4" s="298"/>
      <c r="CT4" s="298"/>
      <c r="CU4" s="298"/>
      <c r="CV4" s="299"/>
      <c r="CW4" s="24"/>
    </row>
    <row r="5" spans="2:101" ht="20.100000000000001" customHeight="1" thickBot="1" x14ac:dyDescent="0.6">
      <c r="B5" s="494"/>
      <c r="C5" s="497"/>
      <c r="D5" s="500"/>
      <c r="E5" s="301" t="s">
        <v>37</v>
      </c>
      <c r="F5" s="302">
        <v>1</v>
      </c>
      <c r="G5" s="303">
        <v>2</v>
      </c>
      <c r="H5" s="303">
        <v>3</v>
      </c>
      <c r="I5" s="303">
        <v>4</v>
      </c>
      <c r="J5" s="303">
        <v>5</v>
      </c>
      <c r="K5" s="303">
        <v>6</v>
      </c>
      <c r="L5" s="303">
        <v>7</v>
      </c>
      <c r="M5" s="303">
        <v>8</v>
      </c>
      <c r="N5" s="303">
        <v>9</v>
      </c>
      <c r="O5" s="303">
        <v>10</v>
      </c>
      <c r="P5" s="303">
        <v>11</v>
      </c>
      <c r="Q5" s="303">
        <v>12</v>
      </c>
      <c r="R5" s="303">
        <v>13</v>
      </c>
      <c r="S5" s="303">
        <v>14</v>
      </c>
      <c r="T5" s="303">
        <v>15</v>
      </c>
      <c r="U5" s="303">
        <v>16</v>
      </c>
      <c r="V5" s="303">
        <v>17</v>
      </c>
      <c r="W5" s="303">
        <v>18</v>
      </c>
      <c r="X5" s="303">
        <v>19</v>
      </c>
      <c r="Y5" s="303">
        <v>20</v>
      </c>
      <c r="Z5" s="303">
        <v>21</v>
      </c>
      <c r="AA5" s="303">
        <v>22</v>
      </c>
      <c r="AB5" s="303">
        <v>23</v>
      </c>
      <c r="AC5" s="303">
        <v>24</v>
      </c>
      <c r="AD5" s="303">
        <v>25</v>
      </c>
      <c r="AE5" s="303">
        <v>26</v>
      </c>
      <c r="AF5" s="303">
        <v>27</v>
      </c>
      <c r="AG5" s="303">
        <v>28</v>
      </c>
      <c r="AH5" s="303">
        <v>29</v>
      </c>
      <c r="AI5" s="303">
        <v>30</v>
      </c>
      <c r="AJ5" s="303">
        <v>31</v>
      </c>
      <c r="AK5" s="303">
        <v>32</v>
      </c>
      <c r="AL5" s="303">
        <v>33</v>
      </c>
      <c r="AM5" s="304">
        <v>34</v>
      </c>
      <c r="AN5" s="305"/>
      <c r="AO5" s="306">
        <v>35</v>
      </c>
      <c r="AP5" s="303">
        <v>36</v>
      </c>
      <c r="AQ5" s="303">
        <v>37</v>
      </c>
      <c r="AR5" s="303">
        <v>38</v>
      </c>
      <c r="AS5" s="303">
        <v>39</v>
      </c>
      <c r="AT5" s="303">
        <v>40</v>
      </c>
      <c r="AU5" s="303">
        <v>41</v>
      </c>
      <c r="AV5" s="303">
        <v>42</v>
      </c>
      <c r="AW5" s="303">
        <v>43</v>
      </c>
      <c r="AX5" s="303">
        <v>44</v>
      </c>
      <c r="AY5" s="303">
        <v>45</v>
      </c>
      <c r="AZ5" s="303">
        <v>46</v>
      </c>
      <c r="BA5" s="303">
        <v>47</v>
      </c>
      <c r="BB5" s="303">
        <v>48</v>
      </c>
      <c r="BC5" s="303">
        <v>49</v>
      </c>
      <c r="BD5" s="303">
        <v>50</v>
      </c>
      <c r="BE5" s="303">
        <v>51</v>
      </c>
      <c r="BF5" s="303">
        <v>52</v>
      </c>
      <c r="BG5" s="303">
        <v>53</v>
      </c>
      <c r="BH5" s="303">
        <v>54</v>
      </c>
      <c r="BI5" s="303">
        <v>55</v>
      </c>
      <c r="BJ5" s="303">
        <v>56</v>
      </c>
      <c r="BK5" s="303">
        <v>57</v>
      </c>
      <c r="BL5" s="303">
        <v>58</v>
      </c>
      <c r="BM5" s="303">
        <v>59</v>
      </c>
      <c r="BN5" s="303">
        <v>60</v>
      </c>
      <c r="BO5" s="303">
        <v>61</v>
      </c>
      <c r="BP5" s="303">
        <v>62</v>
      </c>
      <c r="BQ5" s="303">
        <v>63</v>
      </c>
      <c r="BR5" s="303">
        <v>64</v>
      </c>
      <c r="BS5" s="303">
        <v>65</v>
      </c>
      <c r="BT5" s="303">
        <v>66</v>
      </c>
      <c r="BU5" s="303">
        <v>67</v>
      </c>
      <c r="BV5" s="303">
        <v>68</v>
      </c>
      <c r="BW5" s="303">
        <v>69</v>
      </c>
      <c r="BX5" s="303">
        <v>70</v>
      </c>
      <c r="BY5" s="303">
        <v>71</v>
      </c>
      <c r="BZ5" s="303">
        <v>72</v>
      </c>
      <c r="CA5" s="303">
        <v>73</v>
      </c>
      <c r="CB5" s="303">
        <v>74</v>
      </c>
      <c r="CC5" s="303">
        <v>75</v>
      </c>
      <c r="CD5" s="303">
        <v>76</v>
      </c>
      <c r="CE5" s="303">
        <v>77</v>
      </c>
      <c r="CF5" s="303">
        <v>78</v>
      </c>
      <c r="CG5" s="303">
        <v>79</v>
      </c>
      <c r="CH5" s="307">
        <v>80</v>
      </c>
      <c r="CI5" s="308">
        <f>(CI4*80)/100</f>
        <v>64</v>
      </c>
      <c r="CJ5" s="309"/>
      <c r="CK5" s="24"/>
      <c r="CL5" s="24"/>
      <c r="CM5" s="267"/>
      <c r="CN5" s="310" t="s">
        <v>91</v>
      </c>
      <c r="CO5" s="311"/>
      <c r="CP5" s="311"/>
      <c r="CQ5" s="311"/>
      <c r="CR5" s="311"/>
      <c r="CS5" s="311"/>
      <c r="CT5" s="311"/>
      <c r="CU5" s="311"/>
      <c r="CV5" s="312"/>
      <c r="CW5" s="75"/>
    </row>
    <row r="6" spans="2:101" s="324" customFormat="1" ht="20.100000000000001" customHeight="1" x14ac:dyDescent="0.65">
      <c r="B6" s="313">
        <v>1</v>
      </c>
      <c r="C6" s="368">
        <v>12306</v>
      </c>
      <c r="D6" s="426" t="s">
        <v>178</v>
      </c>
      <c r="E6" s="314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120"/>
      <c r="V6" s="120"/>
      <c r="W6" s="120"/>
      <c r="X6" s="120"/>
      <c r="Y6" s="317"/>
      <c r="Z6" s="120"/>
      <c r="AA6" s="120"/>
      <c r="AB6" s="120"/>
      <c r="AC6" s="120"/>
      <c r="AD6" s="120"/>
      <c r="AE6" s="316"/>
      <c r="AF6" s="316"/>
      <c r="AG6" s="316"/>
      <c r="AH6" s="316"/>
      <c r="AI6" s="316"/>
      <c r="AJ6" s="316"/>
      <c r="AK6" s="316"/>
      <c r="AL6" s="316"/>
      <c r="AM6" s="318"/>
      <c r="AN6" s="319"/>
      <c r="AO6" s="320"/>
      <c r="AP6" s="316"/>
      <c r="AQ6" s="316"/>
      <c r="AR6" s="316"/>
      <c r="AS6" s="316"/>
      <c r="AT6" s="120"/>
      <c r="AU6" s="120"/>
      <c r="AV6" s="120"/>
      <c r="AW6" s="120"/>
      <c r="AX6" s="317"/>
      <c r="AY6" s="120"/>
      <c r="AZ6" s="120"/>
      <c r="BA6" s="120"/>
      <c r="BB6" s="120"/>
      <c r="BC6" s="120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120"/>
      <c r="BU6" s="120"/>
      <c r="BV6" s="120"/>
      <c r="BW6" s="120"/>
      <c r="BX6" s="120"/>
      <c r="BY6" s="120"/>
      <c r="BZ6" s="120"/>
      <c r="CA6" s="120"/>
      <c r="CB6" s="120"/>
      <c r="CC6" s="317"/>
      <c r="CD6" s="120"/>
      <c r="CE6" s="120"/>
      <c r="CF6" s="120"/>
      <c r="CG6" s="120"/>
      <c r="CH6" s="321"/>
      <c r="CI6" s="372">
        <f>($CI$4-CL6)</f>
        <v>80</v>
      </c>
      <c r="CJ6" s="322">
        <v>1</v>
      </c>
      <c r="CK6" s="323"/>
      <c r="CL6" s="323">
        <f>SUM(F6:CH6)</f>
        <v>0</v>
      </c>
      <c r="CN6" s="325"/>
      <c r="CO6" s="325"/>
      <c r="CP6" s="325"/>
      <c r="CQ6" s="325"/>
      <c r="CR6" s="325"/>
      <c r="CS6" s="325"/>
      <c r="CT6" s="325"/>
      <c r="CU6" s="325"/>
      <c r="CV6" s="325"/>
      <c r="CW6" s="24"/>
    </row>
    <row r="7" spans="2:101" s="324" customFormat="1" ht="20.100000000000001" customHeight="1" x14ac:dyDescent="0.65">
      <c r="B7" s="326">
        <v>2</v>
      </c>
      <c r="C7" s="427">
        <v>12468</v>
      </c>
      <c r="D7" s="428" t="s">
        <v>179</v>
      </c>
      <c r="E7" s="23"/>
      <c r="F7" s="327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114"/>
      <c r="V7" s="114"/>
      <c r="W7" s="114"/>
      <c r="X7" s="114"/>
      <c r="Y7" s="115"/>
      <c r="Z7" s="114"/>
      <c r="AA7" s="114"/>
      <c r="AB7" s="114"/>
      <c r="AC7" s="114"/>
      <c r="AD7" s="114"/>
      <c r="AE7" s="328"/>
      <c r="AF7" s="328"/>
      <c r="AG7" s="328"/>
      <c r="AH7" s="328"/>
      <c r="AI7" s="328"/>
      <c r="AJ7" s="328"/>
      <c r="AK7" s="328"/>
      <c r="AL7" s="328"/>
      <c r="AM7" s="329"/>
      <c r="AN7" s="319"/>
      <c r="AO7" s="330"/>
      <c r="AP7" s="328"/>
      <c r="AQ7" s="328"/>
      <c r="AR7" s="328"/>
      <c r="AS7" s="328"/>
      <c r="AT7" s="114"/>
      <c r="AU7" s="114"/>
      <c r="AV7" s="114"/>
      <c r="AW7" s="114"/>
      <c r="AX7" s="115"/>
      <c r="AY7" s="114"/>
      <c r="AZ7" s="114"/>
      <c r="BA7" s="114"/>
      <c r="BB7" s="114"/>
      <c r="BC7" s="114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114"/>
      <c r="BU7" s="114"/>
      <c r="BV7" s="114"/>
      <c r="BW7" s="114"/>
      <c r="BX7" s="114"/>
      <c r="BY7" s="114"/>
      <c r="BZ7" s="114"/>
      <c r="CA7" s="114"/>
      <c r="CB7" s="114"/>
      <c r="CC7" s="115"/>
      <c r="CD7" s="114"/>
      <c r="CE7" s="114"/>
      <c r="CF7" s="114"/>
      <c r="CG7" s="114"/>
      <c r="CH7" s="117"/>
      <c r="CI7" s="331">
        <f t="shared" ref="CI7:CI25" si="0">($CI$4-CL7)</f>
        <v>80</v>
      </c>
      <c r="CJ7" s="332">
        <v>2</v>
      </c>
      <c r="CK7" s="323"/>
      <c r="CL7" s="323">
        <f t="shared" ref="CL7:CL26" si="1">SUM(F7:CH7)</f>
        <v>0</v>
      </c>
      <c r="CN7" s="325"/>
      <c r="CO7" s="325"/>
      <c r="CP7" s="325"/>
      <c r="CQ7" s="325"/>
      <c r="CR7" s="325"/>
      <c r="CS7" s="325"/>
      <c r="CT7" s="325"/>
      <c r="CU7" s="325"/>
      <c r="CV7" s="24"/>
      <c r="CW7" s="24"/>
    </row>
    <row r="8" spans="2:101" s="324" customFormat="1" ht="20.100000000000001" customHeight="1" x14ac:dyDescent="0.5">
      <c r="B8" s="326">
        <v>3</v>
      </c>
      <c r="C8" s="427">
        <v>12480</v>
      </c>
      <c r="D8" s="428" t="s">
        <v>180</v>
      </c>
      <c r="E8" s="333"/>
      <c r="F8" s="327"/>
      <c r="G8" s="328"/>
      <c r="H8" s="328"/>
      <c r="I8" s="328"/>
      <c r="J8" s="328"/>
      <c r="K8" s="328"/>
      <c r="L8" s="328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5"/>
      <c r="AN8" s="336"/>
      <c r="AO8" s="337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28"/>
      <c r="BJ8" s="328"/>
      <c r="BK8" s="328"/>
      <c r="BL8" s="338"/>
      <c r="BM8" s="338"/>
      <c r="BN8" s="338"/>
      <c r="BO8" s="328"/>
      <c r="BP8" s="328"/>
      <c r="BQ8" s="328"/>
      <c r="BR8" s="328"/>
      <c r="BS8" s="328"/>
      <c r="BT8" s="114"/>
      <c r="BU8" s="114"/>
      <c r="BV8" s="114"/>
      <c r="BW8" s="114"/>
      <c r="BX8" s="114"/>
      <c r="BY8" s="114"/>
      <c r="BZ8" s="114"/>
      <c r="CA8" s="114"/>
      <c r="CB8" s="114"/>
      <c r="CC8" s="115"/>
      <c r="CD8" s="114"/>
      <c r="CE8" s="114"/>
      <c r="CF8" s="114"/>
      <c r="CG8" s="114"/>
      <c r="CH8" s="117"/>
      <c r="CI8" s="331">
        <f t="shared" si="0"/>
        <v>80</v>
      </c>
      <c r="CJ8" s="332">
        <v>3</v>
      </c>
      <c r="CK8" s="323"/>
      <c r="CL8" s="323">
        <f t="shared" si="1"/>
        <v>0</v>
      </c>
      <c r="CN8" s="24"/>
      <c r="CO8" s="24"/>
      <c r="CP8" s="24"/>
      <c r="CQ8" s="24"/>
      <c r="CR8" s="24"/>
      <c r="CS8" s="24"/>
      <c r="CT8" s="24"/>
      <c r="CU8" s="24"/>
      <c r="CV8" s="24"/>
      <c r="CW8" s="24"/>
    </row>
    <row r="9" spans="2:101" s="324" customFormat="1" ht="20.100000000000001" customHeight="1" x14ac:dyDescent="0.5">
      <c r="B9" s="326">
        <v>4</v>
      </c>
      <c r="C9" s="427">
        <v>12487</v>
      </c>
      <c r="D9" s="428" t="s">
        <v>181</v>
      </c>
      <c r="E9" s="23"/>
      <c r="F9" s="327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114"/>
      <c r="V9" s="114"/>
      <c r="W9" s="114"/>
      <c r="X9" s="114"/>
      <c r="Y9" s="115"/>
      <c r="Z9" s="114"/>
      <c r="AA9" s="114"/>
      <c r="AB9" s="114"/>
      <c r="AC9" s="114"/>
      <c r="AD9" s="114"/>
      <c r="AE9" s="328"/>
      <c r="AF9" s="328"/>
      <c r="AG9" s="328"/>
      <c r="AH9" s="328"/>
      <c r="AI9" s="328"/>
      <c r="AJ9" s="328"/>
      <c r="AK9" s="226"/>
      <c r="AL9" s="226"/>
      <c r="AM9" s="339"/>
      <c r="AN9" s="340"/>
      <c r="AO9" s="330"/>
      <c r="AP9" s="328"/>
      <c r="AQ9" s="328"/>
      <c r="AR9" s="328"/>
      <c r="AS9" s="328"/>
      <c r="AT9" s="114"/>
      <c r="AU9" s="114"/>
      <c r="AV9" s="114"/>
      <c r="AW9" s="114"/>
      <c r="AX9" s="115"/>
      <c r="AY9" s="114"/>
      <c r="AZ9" s="114"/>
      <c r="BA9" s="114"/>
      <c r="BB9" s="114"/>
      <c r="BC9" s="114"/>
      <c r="BD9" s="328"/>
      <c r="BE9" s="328"/>
      <c r="BF9" s="328"/>
      <c r="BG9" s="328"/>
      <c r="BH9" s="328"/>
      <c r="BI9" s="328"/>
      <c r="BJ9" s="328"/>
      <c r="BK9" s="328"/>
      <c r="BL9" s="338"/>
      <c r="BM9" s="338"/>
      <c r="BN9" s="338"/>
      <c r="BO9" s="328"/>
      <c r="BP9" s="328"/>
      <c r="BQ9" s="328"/>
      <c r="BR9" s="328"/>
      <c r="BS9" s="328"/>
      <c r="BT9" s="114"/>
      <c r="BU9" s="114"/>
      <c r="BV9" s="114"/>
      <c r="BW9" s="114"/>
      <c r="BX9" s="114"/>
      <c r="BY9" s="114"/>
      <c r="BZ9" s="114"/>
      <c r="CA9" s="114"/>
      <c r="CB9" s="114"/>
      <c r="CC9" s="115"/>
      <c r="CD9" s="114"/>
      <c r="CE9" s="114"/>
      <c r="CF9" s="114"/>
      <c r="CG9" s="114"/>
      <c r="CH9" s="117"/>
      <c r="CI9" s="331">
        <f t="shared" si="0"/>
        <v>80</v>
      </c>
      <c r="CJ9" s="332">
        <v>4</v>
      </c>
      <c r="CK9" s="323"/>
      <c r="CL9" s="323">
        <f t="shared" si="1"/>
        <v>0</v>
      </c>
      <c r="CN9" s="24"/>
      <c r="CO9" s="24"/>
      <c r="CP9" s="24"/>
      <c r="CQ9" s="24"/>
      <c r="CR9" s="24"/>
      <c r="CS9" s="24"/>
      <c r="CT9" s="24"/>
      <c r="CU9" s="24"/>
      <c r="CV9" s="24"/>
      <c r="CW9" s="24"/>
    </row>
    <row r="10" spans="2:101" s="324" customFormat="1" ht="20.100000000000001" customHeight="1" x14ac:dyDescent="0.5">
      <c r="B10" s="326">
        <v>5</v>
      </c>
      <c r="C10" s="427">
        <v>12490</v>
      </c>
      <c r="D10" s="428" t="s">
        <v>182</v>
      </c>
      <c r="E10" s="341"/>
      <c r="F10" s="327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114"/>
      <c r="V10" s="114"/>
      <c r="W10" s="114"/>
      <c r="X10" s="114"/>
      <c r="Y10" s="115"/>
      <c r="Z10" s="114"/>
      <c r="AA10" s="114"/>
      <c r="AB10" s="114"/>
      <c r="AC10" s="114"/>
      <c r="AD10" s="114"/>
      <c r="AE10" s="328"/>
      <c r="AF10" s="328"/>
      <c r="AG10" s="328"/>
      <c r="AH10" s="328"/>
      <c r="AI10" s="328"/>
      <c r="AJ10" s="328"/>
      <c r="AK10" s="342"/>
      <c r="AL10" s="342"/>
      <c r="AM10" s="343"/>
      <c r="AN10" s="344"/>
      <c r="AO10" s="330"/>
      <c r="AP10" s="328"/>
      <c r="AQ10" s="328"/>
      <c r="AR10" s="328"/>
      <c r="AS10" s="328"/>
      <c r="AT10" s="114"/>
      <c r="AU10" s="114"/>
      <c r="AV10" s="114"/>
      <c r="AW10" s="114"/>
      <c r="AX10" s="115"/>
      <c r="AY10" s="114"/>
      <c r="AZ10" s="114"/>
      <c r="BA10" s="114"/>
      <c r="BB10" s="114"/>
      <c r="BC10" s="114"/>
      <c r="BD10" s="328"/>
      <c r="BE10" s="328"/>
      <c r="BF10" s="328"/>
      <c r="BG10" s="328"/>
      <c r="BH10" s="328"/>
      <c r="BI10" s="328"/>
      <c r="BJ10" s="328"/>
      <c r="BK10" s="328"/>
      <c r="BL10" s="385"/>
      <c r="BM10" s="345"/>
      <c r="BN10" s="345"/>
      <c r="BO10" s="328"/>
      <c r="BP10" s="328"/>
      <c r="BQ10" s="328"/>
      <c r="BR10" s="328"/>
      <c r="BS10" s="328"/>
      <c r="BT10" s="114"/>
      <c r="BU10" s="114"/>
      <c r="BV10" s="114"/>
      <c r="BW10" s="114"/>
      <c r="BX10" s="114"/>
      <c r="BY10" s="114"/>
      <c r="BZ10" s="114"/>
      <c r="CA10" s="114"/>
      <c r="CB10" s="114"/>
      <c r="CC10" s="115"/>
      <c r="CD10" s="114"/>
      <c r="CE10" s="114"/>
      <c r="CF10" s="114"/>
      <c r="CG10" s="114"/>
      <c r="CH10" s="117"/>
      <c r="CI10" s="331">
        <f t="shared" si="0"/>
        <v>80</v>
      </c>
      <c r="CJ10" s="332">
        <v>5</v>
      </c>
      <c r="CK10" s="323"/>
      <c r="CL10" s="323">
        <f t="shared" si="1"/>
        <v>0</v>
      </c>
      <c r="CN10" s="24"/>
      <c r="CO10" s="24"/>
      <c r="CP10" s="24"/>
      <c r="CQ10" s="24"/>
      <c r="CR10" s="24"/>
      <c r="CS10" s="24"/>
      <c r="CT10" s="24"/>
      <c r="CU10" s="24"/>
      <c r="CV10" s="24"/>
      <c r="CW10" s="24"/>
    </row>
    <row r="11" spans="2:101" s="324" customFormat="1" ht="20.100000000000001" customHeight="1" x14ac:dyDescent="0.5">
      <c r="B11" s="326">
        <v>6</v>
      </c>
      <c r="C11" s="427">
        <v>12509</v>
      </c>
      <c r="D11" s="428" t="s">
        <v>183</v>
      </c>
      <c r="E11" s="346"/>
      <c r="F11" s="327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114"/>
      <c r="V11" s="114"/>
      <c r="W11" s="114"/>
      <c r="X11" s="114"/>
      <c r="Y11" s="115"/>
      <c r="Z11" s="114"/>
      <c r="AA11" s="114"/>
      <c r="AB11" s="114"/>
      <c r="AC11" s="114"/>
      <c r="AD11" s="114"/>
      <c r="AE11" s="328"/>
      <c r="AF11" s="328"/>
      <c r="AG11" s="328"/>
      <c r="AH11" s="328"/>
      <c r="AI11" s="328"/>
      <c r="AJ11" s="328"/>
      <c r="AK11" s="226"/>
      <c r="AL11" s="226"/>
      <c r="AM11" s="339"/>
      <c r="AN11" s="340"/>
      <c r="AO11" s="330"/>
      <c r="AP11" s="328"/>
      <c r="AQ11" s="328"/>
      <c r="AR11" s="328"/>
      <c r="AS11" s="328"/>
      <c r="AT11" s="114"/>
      <c r="AU11" s="114"/>
      <c r="AV11" s="114"/>
      <c r="AW11" s="114"/>
      <c r="AX11" s="115"/>
      <c r="AY11" s="114"/>
      <c r="AZ11" s="114"/>
      <c r="BA11" s="114"/>
      <c r="BB11" s="114"/>
      <c r="BC11" s="114"/>
      <c r="BD11" s="328"/>
      <c r="BE11" s="328"/>
      <c r="BF11" s="328"/>
      <c r="BG11" s="328"/>
      <c r="BH11" s="328"/>
      <c r="BI11" s="328"/>
      <c r="BJ11" s="328"/>
      <c r="BK11" s="328"/>
      <c r="BL11" s="334"/>
      <c r="BM11" s="338"/>
      <c r="BN11" s="338"/>
      <c r="BO11" s="328"/>
      <c r="BP11" s="328"/>
      <c r="BQ11" s="328"/>
      <c r="BR11" s="328"/>
      <c r="BS11" s="328"/>
      <c r="BT11" s="114"/>
      <c r="BU11" s="114"/>
      <c r="BV11" s="114"/>
      <c r="BW11" s="114"/>
      <c r="BX11" s="114"/>
      <c r="BY11" s="114"/>
      <c r="BZ11" s="114"/>
      <c r="CA11" s="114"/>
      <c r="CB11" s="114"/>
      <c r="CC11" s="115"/>
      <c r="CD11" s="114"/>
      <c r="CE11" s="114"/>
      <c r="CF11" s="114"/>
      <c r="CG11" s="114"/>
      <c r="CH11" s="117"/>
      <c r="CI11" s="331">
        <f t="shared" si="0"/>
        <v>80</v>
      </c>
      <c r="CJ11" s="332">
        <v>6</v>
      </c>
      <c r="CK11" s="323"/>
      <c r="CL11" s="323">
        <f t="shared" si="1"/>
        <v>0</v>
      </c>
      <c r="CN11" s="24"/>
      <c r="CO11" s="24"/>
      <c r="CP11" s="24"/>
      <c r="CQ11" s="24"/>
      <c r="CR11" s="24"/>
      <c r="CS11" s="24"/>
      <c r="CT11" s="24"/>
      <c r="CU11" s="24"/>
      <c r="CV11" s="24"/>
      <c r="CW11" s="24"/>
    </row>
    <row r="12" spans="2:101" s="324" customFormat="1" ht="20.100000000000001" customHeight="1" x14ac:dyDescent="0.5">
      <c r="B12" s="326">
        <v>7</v>
      </c>
      <c r="C12" s="427">
        <v>12529</v>
      </c>
      <c r="D12" s="428" t="s">
        <v>184</v>
      </c>
      <c r="E12" s="14"/>
      <c r="F12" s="327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114"/>
      <c r="V12" s="114"/>
      <c r="W12" s="114"/>
      <c r="X12" s="114"/>
      <c r="Y12" s="115"/>
      <c r="Z12" s="114"/>
      <c r="AA12" s="114"/>
      <c r="AB12" s="114"/>
      <c r="AC12" s="114"/>
      <c r="AD12" s="114"/>
      <c r="AE12" s="328"/>
      <c r="AF12" s="328"/>
      <c r="AG12" s="328"/>
      <c r="AH12" s="328"/>
      <c r="AI12" s="328"/>
      <c r="AJ12" s="328"/>
      <c r="AK12" s="328"/>
      <c r="AL12" s="328"/>
      <c r="AM12" s="329"/>
      <c r="AN12" s="319"/>
      <c r="AO12" s="330"/>
      <c r="AP12" s="328"/>
      <c r="AQ12" s="328"/>
      <c r="AR12" s="328"/>
      <c r="AS12" s="328"/>
      <c r="AT12" s="114"/>
      <c r="AU12" s="114"/>
      <c r="AV12" s="114"/>
      <c r="AW12" s="114"/>
      <c r="AX12" s="115"/>
      <c r="AY12" s="114"/>
      <c r="AZ12" s="114"/>
      <c r="BA12" s="114"/>
      <c r="BB12" s="114"/>
      <c r="BC12" s="114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114"/>
      <c r="BU12" s="114"/>
      <c r="BV12" s="114"/>
      <c r="BW12" s="114"/>
      <c r="BX12" s="114"/>
      <c r="BY12" s="114"/>
      <c r="BZ12" s="114"/>
      <c r="CA12" s="114"/>
      <c r="CB12" s="114"/>
      <c r="CC12" s="115"/>
      <c r="CD12" s="114"/>
      <c r="CE12" s="114"/>
      <c r="CF12" s="114"/>
      <c r="CG12" s="114"/>
      <c r="CH12" s="117"/>
      <c r="CI12" s="331">
        <f t="shared" si="0"/>
        <v>80</v>
      </c>
      <c r="CJ12" s="332">
        <v>7</v>
      </c>
      <c r="CK12" s="323"/>
      <c r="CL12" s="323">
        <f t="shared" si="1"/>
        <v>0</v>
      </c>
      <c r="CN12" s="485"/>
      <c r="CO12" s="485"/>
      <c r="CP12" s="485"/>
      <c r="CQ12" s="485"/>
      <c r="CR12" s="485"/>
      <c r="CS12" s="485"/>
      <c r="CT12" s="485"/>
      <c r="CU12" s="485"/>
      <c r="CV12" s="485"/>
      <c r="CW12" s="485"/>
    </row>
    <row r="13" spans="2:101" s="324" customFormat="1" ht="20.100000000000001" customHeight="1" x14ac:dyDescent="0.5">
      <c r="B13" s="326">
        <v>8</v>
      </c>
      <c r="C13" s="427">
        <v>12532</v>
      </c>
      <c r="D13" s="428" t="s">
        <v>185</v>
      </c>
      <c r="E13" s="341"/>
      <c r="F13" s="327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114"/>
      <c r="V13" s="114"/>
      <c r="W13" s="114"/>
      <c r="X13" s="114"/>
      <c r="Y13" s="115"/>
      <c r="Z13" s="114"/>
      <c r="AA13" s="114"/>
      <c r="AB13" s="114"/>
      <c r="AC13" s="114"/>
      <c r="AD13" s="114"/>
      <c r="AE13" s="328"/>
      <c r="AF13" s="328"/>
      <c r="AG13" s="328"/>
      <c r="AH13" s="328"/>
      <c r="AI13" s="328"/>
      <c r="AJ13" s="328"/>
      <c r="AK13" s="328"/>
      <c r="AL13" s="328"/>
      <c r="AM13" s="329"/>
      <c r="AN13" s="319"/>
      <c r="AO13" s="330"/>
      <c r="AP13" s="328"/>
      <c r="AQ13" s="328"/>
      <c r="AR13" s="328"/>
      <c r="AS13" s="328"/>
      <c r="AT13" s="114"/>
      <c r="AU13" s="114"/>
      <c r="AV13" s="114"/>
      <c r="AW13" s="114"/>
      <c r="AX13" s="115"/>
      <c r="AY13" s="114"/>
      <c r="AZ13" s="114"/>
      <c r="BA13" s="114"/>
      <c r="BB13" s="114"/>
      <c r="BC13" s="114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8"/>
      <c r="BR13" s="328"/>
      <c r="BS13" s="328"/>
      <c r="BT13" s="114"/>
      <c r="BU13" s="114"/>
      <c r="BV13" s="114"/>
      <c r="BW13" s="114"/>
      <c r="BX13" s="114"/>
      <c r="BY13" s="114"/>
      <c r="BZ13" s="114"/>
      <c r="CA13" s="114"/>
      <c r="CB13" s="114"/>
      <c r="CC13" s="115"/>
      <c r="CD13" s="114"/>
      <c r="CE13" s="114"/>
      <c r="CF13" s="114"/>
      <c r="CG13" s="114"/>
      <c r="CH13" s="117"/>
      <c r="CI13" s="331">
        <f t="shared" si="0"/>
        <v>80</v>
      </c>
      <c r="CJ13" s="332">
        <v>8</v>
      </c>
      <c r="CK13" s="323"/>
      <c r="CL13" s="323">
        <f t="shared" si="1"/>
        <v>0</v>
      </c>
      <c r="CN13" s="485"/>
      <c r="CO13" s="485"/>
      <c r="CP13" s="485"/>
      <c r="CQ13" s="485"/>
      <c r="CR13" s="485"/>
      <c r="CS13" s="485"/>
      <c r="CT13" s="485"/>
      <c r="CU13" s="485"/>
      <c r="CV13" s="485"/>
      <c r="CW13" s="485"/>
    </row>
    <row r="14" spans="2:101" s="324" customFormat="1" ht="20.100000000000001" customHeight="1" x14ac:dyDescent="0.5">
      <c r="B14" s="326">
        <v>9</v>
      </c>
      <c r="C14" s="427">
        <v>12542</v>
      </c>
      <c r="D14" s="428" t="s">
        <v>186</v>
      </c>
      <c r="E14" s="347"/>
      <c r="F14" s="327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114"/>
      <c r="V14" s="114"/>
      <c r="W14" s="114"/>
      <c r="X14" s="114"/>
      <c r="Y14" s="115"/>
      <c r="Z14" s="114"/>
      <c r="AA14" s="114"/>
      <c r="AB14" s="114"/>
      <c r="AC14" s="114"/>
      <c r="AD14" s="114"/>
      <c r="AE14" s="328"/>
      <c r="AF14" s="328"/>
      <c r="AG14" s="328"/>
      <c r="AH14" s="328"/>
      <c r="AI14" s="328"/>
      <c r="AJ14" s="328"/>
      <c r="AK14" s="328"/>
      <c r="AL14" s="328"/>
      <c r="AM14" s="335"/>
      <c r="AN14" s="336"/>
      <c r="AO14" s="337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48"/>
      <c r="CI14" s="331">
        <f t="shared" si="0"/>
        <v>80</v>
      </c>
      <c r="CJ14" s="332">
        <v>9</v>
      </c>
      <c r="CK14" s="323"/>
      <c r="CL14" s="323">
        <f t="shared" si="1"/>
        <v>0</v>
      </c>
      <c r="CN14" s="485"/>
      <c r="CO14" s="485"/>
      <c r="CP14" s="485"/>
      <c r="CQ14" s="485"/>
      <c r="CR14" s="485"/>
      <c r="CS14" s="485"/>
      <c r="CT14" s="485"/>
      <c r="CU14" s="485"/>
      <c r="CV14" s="485"/>
      <c r="CW14" s="485"/>
    </row>
    <row r="15" spans="2:101" s="324" customFormat="1" ht="20.100000000000001" customHeight="1" x14ac:dyDescent="0.5">
      <c r="B15" s="326">
        <v>10</v>
      </c>
      <c r="C15" s="427">
        <v>12546</v>
      </c>
      <c r="D15" s="428" t="s">
        <v>187</v>
      </c>
      <c r="E15" s="341"/>
      <c r="F15" s="327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114"/>
      <c r="V15" s="114"/>
      <c r="W15" s="114"/>
      <c r="X15" s="114"/>
      <c r="Y15" s="115"/>
      <c r="Z15" s="114"/>
      <c r="AA15" s="114"/>
      <c r="AB15" s="114"/>
      <c r="AC15" s="114"/>
      <c r="AD15" s="114"/>
      <c r="AE15" s="328"/>
      <c r="AF15" s="328"/>
      <c r="AG15" s="328"/>
      <c r="AH15" s="328"/>
      <c r="AI15" s="328"/>
      <c r="AJ15" s="328"/>
      <c r="AK15" s="328"/>
      <c r="AL15" s="328"/>
      <c r="AM15" s="335"/>
      <c r="AN15" s="336"/>
      <c r="AO15" s="337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48"/>
      <c r="CI15" s="331">
        <f t="shared" si="0"/>
        <v>80</v>
      </c>
      <c r="CJ15" s="332">
        <v>10</v>
      </c>
      <c r="CK15" s="323"/>
      <c r="CL15" s="323">
        <f t="shared" si="1"/>
        <v>0</v>
      </c>
      <c r="CN15" s="485"/>
      <c r="CO15" s="485"/>
      <c r="CP15" s="485"/>
      <c r="CQ15" s="485"/>
      <c r="CR15" s="485"/>
      <c r="CS15" s="485"/>
      <c r="CT15" s="485"/>
      <c r="CU15" s="485"/>
      <c r="CV15" s="485"/>
      <c r="CW15" s="485"/>
    </row>
    <row r="16" spans="2:101" s="324" customFormat="1" ht="20.100000000000001" customHeight="1" x14ac:dyDescent="0.65">
      <c r="B16" s="326">
        <v>11</v>
      </c>
      <c r="C16" s="427">
        <v>12549</v>
      </c>
      <c r="D16" s="428" t="s">
        <v>188</v>
      </c>
      <c r="E16" s="333"/>
      <c r="F16" s="327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114"/>
      <c r="V16" s="114"/>
      <c r="W16" s="114"/>
      <c r="X16" s="114"/>
      <c r="Y16" s="115"/>
      <c r="Z16" s="114"/>
      <c r="AA16" s="114"/>
      <c r="AB16" s="114"/>
      <c r="AC16" s="114"/>
      <c r="AD16" s="114"/>
      <c r="AE16" s="328"/>
      <c r="AF16" s="328"/>
      <c r="AG16" s="328"/>
      <c r="AH16" s="328"/>
      <c r="AI16" s="328"/>
      <c r="AJ16" s="328"/>
      <c r="AK16" s="328"/>
      <c r="AL16" s="328"/>
      <c r="AM16" s="335"/>
      <c r="AN16" s="336"/>
      <c r="AO16" s="337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48"/>
      <c r="CI16" s="331">
        <f t="shared" si="0"/>
        <v>80</v>
      </c>
      <c r="CJ16" s="332">
        <v>11</v>
      </c>
      <c r="CK16" s="323"/>
      <c r="CL16" s="323">
        <f t="shared" si="1"/>
        <v>0</v>
      </c>
      <c r="CN16" s="486"/>
      <c r="CO16" s="486"/>
      <c r="CP16" s="486"/>
      <c r="CQ16" s="486"/>
      <c r="CR16" s="486"/>
      <c r="CS16" s="349"/>
      <c r="CT16" s="349"/>
      <c r="CU16" s="349"/>
      <c r="CV16" s="349"/>
      <c r="CW16" s="349"/>
    </row>
    <row r="17" spans="2:101" s="324" customFormat="1" ht="20.100000000000001" customHeight="1" x14ac:dyDescent="0.65">
      <c r="B17" s="326">
        <v>12</v>
      </c>
      <c r="C17" s="427">
        <v>12564</v>
      </c>
      <c r="D17" s="428" t="s">
        <v>189</v>
      </c>
      <c r="E17" s="350"/>
      <c r="F17" s="351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114"/>
      <c r="V17" s="114"/>
      <c r="W17" s="114"/>
      <c r="X17" s="114"/>
      <c r="Y17" s="115"/>
      <c r="Z17" s="114"/>
      <c r="AA17" s="114"/>
      <c r="AB17" s="114"/>
      <c r="AC17" s="114"/>
      <c r="AD17" s="114"/>
      <c r="AE17" s="352"/>
      <c r="AF17" s="352"/>
      <c r="AG17" s="352"/>
      <c r="AH17" s="352"/>
      <c r="AI17" s="352"/>
      <c r="AJ17" s="352"/>
      <c r="AK17" s="352"/>
      <c r="AL17" s="352"/>
      <c r="AM17" s="335"/>
      <c r="AN17" s="336"/>
      <c r="AO17" s="337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48"/>
      <c r="CI17" s="331">
        <f t="shared" si="0"/>
        <v>80</v>
      </c>
      <c r="CJ17" s="332">
        <v>12</v>
      </c>
      <c r="CK17" s="323"/>
      <c r="CL17" s="323">
        <f t="shared" si="1"/>
        <v>0</v>
      </c>
      <c r="CN17" s="486"/>
      <c r="CO17" s="486"/>
      <c r="CP17" s="486"/>
      <c r="CQ17" s="486"/>
      <c r="CR17" s="486"/>
      <c r="CS17" s="349"/>
      <c r="CT17" s="349"/>
      <c r="CU17" s="349"/>
      <c r="CV17" s="349"/>
      <c r="CW17" s="349"/>
    </row>
    <row r="18" spans="2:101" s="324" customFormat="1" ht="20.100000000000001" customHeight="1" x14ac:dyDescent="0.5">
      <c r="B18" s="326">
        <v>13</v>
      </c>
      <c r="C18" s="427">
        <v>12922</v>
      </c>
      <c r="D18" s="428" t="s">
        <v>190</v>
      </c>
      <c r="E18" s="14"/>
      <c r="F18" s="353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114"/>
      <c r="V18" s="114"/>
      <c r="W18" s="114"/>
      <c r="X18" s="114"/>
      <c r="Y18" s="115"/>
      <c r="Z18" s="114"/>
      <c r="AA18" s="114"/>
      <c r="AB18" s="114"/>
      <c r="AC18" s="114"/>
      <c r="AD18" s="114"/>
      <c r="AE18" s="354"/>
      <c r="AF18" s="354"/>
      <c r="AG18" s="354"/>
      <c r="AH18" s="354"/>
      <c r="AI18" s="354"/>
      <c r="AJ18" s="354"/>
      <c r="AK18" s="354"/>
      <c r="AL18" s="354"/>
      <c r="AM18" s="335"/>
      <c r="AN18" s="336"/>
      <c r="AO18" s="337"/>
      <c r="AP18" s="334"/>
      <c r="AQ18" s="334"/>
      <c r="AR18" s="334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48"/>
      <c r="CI18" s="331">
        <f t="shared" si="0"/>
        <v>80</v>
      </c>
      <c r="CJ18" s="332">
        <v>13</v>
      </c>
      <c r="CK18" s="323"/>
      <c r="CL18" s="323">
        <f t="shared" si="1"/>
        <v>0</v>
      </c>
    </row>
    <row r="19" spans="2:101" s="324" customFormat="1" ht="20.100000000000001" customHeight="1" x14ac:dyDescent="0.5">
      <c r="B19" s="326">
        <v>14</v>
      </c>
      <c r="C19" s="427">
        <v>12957</v>
      </c>
      <c r="D19" s="428" t="s">
        <v>191</v>
      </c>
      <c r="E19" s="346"/>
      <c r="F19" s="327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114"/>
      <c r="V19" s="114"/>
      <c r="W19" s="114"/>
      <c r="X19" s="114"/>
      <c r="Y19" s="115"/>
      <c r="Z19" s="114"/>
      <c r="AA19" s="114"/>
      <c r="AB19" s="114"/>
      <c r="AC19" s="114"/>
      <c r="AD19" s="114"/>
      <c r="AE19" s="328"/>
      <c r="AF19" s="328"/>
      <c r="AG19" s="328"/>
      <c r="AH19" s="328"/>
      <c r="AI19" s="328"/>
      <c r="AJ19" s="328"/>
      <c r="AK19" s="328"/>
      <c r="AL19" s="328"/>
      <c r="AM19" s="335"/>
      <c r="AN19" s="336"/>
      <c r="AO19" s="337"/>
      <c r="AP19" s="334"/>
      <c r="AQ19" s="334"/>
      <c r="AR19" s="334"/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4"/>
      <c r="CD19" s="334"/>
      <c r="CE19" s="334"/>
      <c r="CF19" s="334"/>
      <c r="CG19" s="334"/>
      <c r="CH19" s="348"/>
      <c r="CI19" s="331">
        <f t="shared" si="0"/>
        <v>80</v>
      </c>
      <c r="CJ19" s="332">
        <v>14</v>
      </c>
      <c r="CK19" s="323"/>
      <c r="CL19" s="323">
        <f t="shared" si="1"/>
        <v>0</v>
      </c>
    </row>
    <row r="20" spans="2:101" s="324" customFormat="1" ht="20.100000000000001" customHeight="1" x14ac:dyDescent="0.5">
      <c r="B20" s="326">
        <v>15</v>
      </c>
      <c r="C20" s="427">
        <v>13247</v>
      </c>
      <c r="D20" s="428" t="s">
        <v>192</v>
      </c>
      <c r="E20" s="14"/>
      <c r="F20" s="351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114"/>
      <c r="V20" s="114"/>
      <c r="W20" s="114"/>
      <c r="X20" s="114"/>
      <c r="Y20" s="115"/>
      <c r="Z20" s="114"/>
      <c r="AA20" s="114"/>
      <c r="AB20" s="114"/>
      <c r="AC20" s="114"/>
      <c r="AD20" s="114"/>
      <c r="AE20" s="352"/>
      <c r="AF20" s="352"/>
      <c r="AG20" s="352"/>
      <c r="AH20" s="352"/>
      <c r="AI20" s="352"/>
      <c r="AJ20" s="352"/>
      <c r="AK20" s="352"/>
      <c r="AL20" s="352"/>
      <c r="AM20" s="335"/>
      <c r="AN20" s="336"/>
      <c r="AO20" s="337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334"/>
      <c r="BU20" s="334"/>
      <c r="BV20" s="334"/>
      <c r="BW20" s="334"/>
      <c r="BX20" s="334"/>
      <c r="BY20" s="334"/>
      <c r="BZ20" s="334"/>
      <c r="CA20" s="334"/>
      <c r="CB20" s="334"/>
      <c r="CC20" s="334"/>
      <c r="CD20" s="334"/>
      <c r="CE20" s="334"/>
      <c r="CF20" s="334"/>
      <c r="CG20" s="334"/>
      <c r="CH20" s="348"/>
      <c r="CI20" s="331">
        <f t="shared" si="0"/>
        <v>80</v>
      </c>
      <c r="CJ20" s="332">
        <v>15</v>
      </c>
      <c r="CK20" s="323"/>
      <c r="CL20" s="323">
        <f t="shared" si="1"/>
        <v>0</v>
      </c>
    </row>
    <row r="21" spans="2:101" s="324" customFormat="1" ht="20.100000000000001" customHeight="1" x14ac:dyDescent="0.5">
      <c r="B21" s="326">
        <v>16</v>
      </c>
      <c r="C21" s="427">
        <v>13329</v>
      </c>
      <c r="D21" s="428" t="s">
        <v>193</v>
      </c>
      <c r="E21" s="341"/>
      <c r="F21" s="327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114"/>
      <c r="V21" s="114"/>
      <c r="W21" s="114"/>
      <c r="X21" s="114"/>
      <c r="Y21" s="115"/>
      <c r="Z21" s="114"/>
      <c r="AA21" s="114"/>
      <c r="AB21" s="114"/>
      <c r="AC21" s="114"/>
      <c r="AD21" s="114"/>
      <c r="AE21" s="328"/>
      <c r="AF21" s="328"/>
      <c r="AG21" s="328"/>
      <c r="AH21" s="328"/>
      <c r="AI21" s="328"/>
      <c r="AJ21" s="328"/>
      <c r="AK21" s="328"/>
      <c r="AL21" s="328"/>
      <c r="AM21" s="335"/>
      <c r="AN21" s="336"/>
      <c r="AO21" s="337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334"/>
      <c r="CG21" s="334"/>
      <c r="CH21" s="348"/>
      <c r="CI21" s="331">
        <f t="shared" si="0"/>
        <v>80</v>
      </c>
      <c r="CJ21" s="332">
        <v>16</v>
      </c>
      <c r="CK21" s="323"/>
      <c r="CL21" s="323">
        <f t="shared" si="1"/>
        <v>0</v>
      </c>
    </row>
    <row r="22" spans="2:101" s="324" customFormat="1" ht="20.100000000000001" customHeight="1" x14ac:dyDescent="0.5">
      <c r="B22" s="326">
        <v>17</v>
      </c>
      <c r="C22" s="427">
        <v>13332</v>
      </c>
      <c r="D22" s="428" t="s">
        <v>194</v>
      </c>
      <c r="E22" s="23"/>
      <c r="F22" s="351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114"/>
      <c r="V22" s="114"/>
      <c r="W22" s="114"/>
      <c r="X22" s="114"/>
      <c r="Y22" s="115"/>
      <c r="Z22" s="114"/>
      <c r="AA22" s="114"/>
      <c r="AB22" s="114"/>
      <c r="AC22" s="114"/>
      <c r="AD22" s="114"/>
      <c r="AE22" s="352"/>
      <c r="AF22" s="352"/>
      <c r="AG22" s="352"/>
      <c r="AH22" s="352"/>
      <c r="AI22" s="352"/>
      <c r="AJ22" s="352"/>
      <c r="AK22" s="352"/>
      <c r="AL22" s="352"/>
      <c r="AM22" s="335"/>
      <c r="AN22" s="336"/>
      <c r="AO22" s="337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4"/>
      <c r="CD22" s="334"/>
      <c r="CE22" s="334"/>
      <c r="CF22" s="334"/>
      <c r="CG22" s="334"/>
      <c r="CH22" s="348"/>
      <c r="CI22" s="331">
        <f t="shared" si="0"/>
        <v>80</v>
      </c>
      <c r="CJ22" s="332">
        <v>17</v>
      </c>
      <c r="CK22" s="323"/>
      <c r="CL22" s="323">
        <f t="shared" si="1"/>
        <v>0</v>
      </c>
    </row>
    <row r="23" spans="2:101" s="324" customFormat="1" ht="20.100000000000001" customHeight="1" x14ac:dyDescent="0.5">
      <c r="B23" s="326">
        <v>18</v>
      </c>
      <c r="C23" s="427">
        <v>13385</v>
      </c>
      <c r="D23" s="428" t="s">
        <v>195</v>
      </c>
      <c r="E23" s="341"/>
      <c r="F23" s="351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114"/>
      <c r="V23" s="114"/>
      <c r="W23" s="114"/>
      <c r="X23" s="114"/>
      <c r="Y23" s="115"/>
      <c r="Z23" s="114"/>
      <c r="AA23" s="114"/>
      <c r="AB23" s="114"/>
      <c r="AC23" s="114"/>
      <c r="AD23" s="114"/>
      <c r="AE23" s="352"/>
      <c r="AF23" s="352"/>
      <c r="AG23" s="352"/>
      <c r="AH23" s="352"/>
      <c r="AI23" s="352"/>
      <c r="AJ23" s="352"/>
      <c r="AK23" s="352"/>
      <c r="AL23" s="352"/>
      <c r="AM23" s="335"/>
      <c r="AN23" s="336"/>
      <c r="AO23" s="337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>
        <v>1</v>
      </c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4"/>
      <c r="CH23" s="348"/>
      <c r="CI23" s="331">
        <f t="shared" si="0"/>
        <v>79</v>
      </c>
      <c r="CJ23" s="332">
        <v>18</v>
      </c>
      <c r="CK23" s="323"/>
      <c r="CL23" s="323">
        <f t="shared" si="1"/>
        <v>1</v>
      </c>
    </row>
    <row r="24" spans="2:101" s="324" customFormat="1" ht="20.100000000000001" customHeight="1" x14ac:dyDescent="0.5">
      <c r="B24" s="326">
        <v>19</v>
      </c>
      <c r="C24" s="427">
        <v>13502</v>
      </c>
      <c r="D24" s="428" t="s">
        <v>196</v>
      </c>
      <c r="E24" s="355"/>
      <c r="F24" s="327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114"/>
      <c r="V24" s="114"/>
      <c r="W24" s="114"/>
      <c r="X24" s="114"/>
      <c r="Y24" s="115"/>
      <c r="Z24" s="114"/>
      <c r="AA24" s="114"/>
      <c r="AB24" s="114"/>
      <c r="AC24" s="114"/>
      <c r="AD24" s="114"/>
      <c r="AE24" s="328"/>
      <c r="AF24" s="328"/>
      <c r="AG24" s="328"/>
      <c r="AH24" s="328"/>
      <c r="AI24" s="328"/>
      <c r="AJ24" s="328"/>
      <c r="AK24" s="328"/>
      <c r="AL24" s="328"/>
      <c r="AM24" s="335"/>
      <c r="AN24" s="336"/>
      <c r="AO24" s="337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>
        <v>1</v>
      </c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4"/>
      <c r="CH24" s="348"/>
      <c r="CI24" s="331">
        <f t="shared" si="0"/>
        <v>79</v>
      </c>
      <c r="CJ24" s="332">
        <v>19</v>
      </c>
      <c r="CK24" s="323"/>
      <c r="CL24" s="323">
        <f t="shared" si="1"/>
        <v>1</v>
      </c>
    </row>
    <row r="25" spans="2:101" s="324" customFormat="1" ht="20.100000000000001" customHeight="1" x14ac:dyDescent="0.5">
      <c r="B25" s="326">
        <v>20</v>
      </c>
      <c r="C25" s="427">
        <v>13725</v>
      </c>
      <c r="D25" s="428" t="s">
        <v>197</v>
      </c>
      <c r="E25" s="362"/>
      <c r="F25" s="353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114"/>
      <c r="V25" s="114"/>
      <c r="W25" s="114"/>
      <c r="X25" s="114"/>
      <c r="Y25" s="115"/>
      <c r="Z25" s="114"/>
      <c r="AA25" s="114"/>
      <c r="AB25" s="114"/>
      <c r="AC25" s="114"/>
      <c r="AD25" s="114"/>
      <c r="AE25" s="354"/>
      <c r="AF25" s="354"/>
      <c r="AG25" s="354"/>
      <c r="AH25" s="354"/>
      <c r="AI25" s="354"/>
      <c r="AJ25" s="354"/>
      <c r="AK25" s="354"/>
      <c r="AL25" s="354"/>
      <c r="AM25" s="335"/>
      <c r="AN25" s="336"/>
      <c r="AO25" s="337"/>
      <c r="AP25" s="334"/>
      <c r="AQ25" s="334"/>
      <c r="AR25" s="334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>
        <v>1</v>
      </c>
      <c r="BV25" s="334"/>
      <c r="BW25" s="334"/>
      <c r="BX25" s="334"/>
      <c r="BY25" s="334"/>
      <c r="BZ25" s="334"/>
      <c r="CA25" s="334"/>
      <c r="CB25" s="334"/>
      <c r="CC25" s="334"/>
      <c r="CD25" s="334"/>
      <c r="CE25" s="334"/>
      <c r="CF25" s="334"/>
      <c r="CG25" s="334"/>
      <c r="CH25" s="348"/>
      <c r="CI25" s="331">
        <f t="shared" si="0"/>
        <v>79</v>
      </c>
      <c r="CJ25" s="332">
        <v>20</v>
      </c>
      <c r="CK25" s="323"/>
      <c r="CL25" s="323">
        <f t="shared" si="1"/>
        <v>1</v>
      </c>
    </row>
    <row r="26" spans="2:101" s="324" customFormat="1" ht="20.100000000000001" customHeight="1" x14ac:dyDescent="0.5">
      <c r="B26" s="326">
        <v>21</v>
      </c>
      <c r="C26" s="427">
        <v>13896</v>
      </c>
      <c r="D26" s="428" t="s">
        <v>198</v>
      </c>
      <c r="E26" s="362"/>
      <c r="F26" s="353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114"/>
      <c r="V26" s="114"/>
      <c r="W26" s="114"/>
      <c r="X26" s="114"/>
      <c r="Y26" s="115"/>
      <c r="Z26" s="114"/>
      <c r="AA26" s="114"/>
      <c r="AB26" s="114"/>
      <c r="AC26" s="114"/>
      <c r="AD26" s="114"/>
      <c r="AE26" s="354"/>
      <c r="AF26" s="354"/>
      <c r="AG26" s="354"/>
      <c r="AH26" s="354"/>
      <c r="AI26" s="354"/>
      <c r="AJ26" s="354"/>
      <c r="AK26" s="354"/>
      <c r="AL26" s="354"/>
      <c r="AM26" s="335"/>
      <c r="AN26" s="336"/>
      <c r="AO26" s="337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>
        <v>1</v>
      </c>
      <c r="BV26" s="334"/>
      <c r="BW26" s="33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4"/>
      <c r="CH26" s="348"/>
      <c r="CI26" s="331">
        <f t="shared" ref="CI26" si="2">($CI$4-CL26)</f>
        <v>79</v>
      </c>
      <c r="CJ26" s="332">
        <v>21</v>
      </c>
      <c r="CK26" s="323"/>
      <c r="CL26" s="323">
        <f t="shared" si="1"/>
        <v>1</v>
      </c>
    </row>
    <row r="27" spans="2:101" s="324" customFormat="1" ht="20.100000000000001" customHeight="1" x14ac:dyDescent="0.5">
      <c r="B27" s="326">
        <v>22</v>
      </c>
      <c r="C27" s="401"/>
      <c r="D27" s="402"/>
      <c r="E27" s="362"/>
      <c r="F27" s="353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114"/>
      <c r="V27" s="114"/>
      <c r="W27" s="114"/>
      <c r="X27" s="114"/>
      <c r="Y27" s="115"/>
      <c r="Z27" s="114"/>
      <c r="AA27" s="114"/>
      <c r="AB27" s="114"/>
      <c r="AC27" s="114"/>
      <c r="AD27" s="114"/>
      <c r="AE27" s="354"/>
      <c r="AF27" s="354"/>
      <c r="AG27" s="354"/>
      <c r="AH27" s="354"/>
      <c r="AI27" s="354"/>
      <c r="AJ27" s="354"/>
      <c r="AK27" s="354"/>
      <c r="AL27" s="354"/>
      <c r="AM27" s="335"/>
      <c r="AN27" s="336"/>
      <c r="AO27" s="337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48"/>
      <c r="CI27" s="331"/>
      <c r="CJ27" s="332"/>
      <c r="CK27" s="323"/>
      <c r="CL27" s="323"/>
    </row>
    <row r="28" spans="2:101" s="324" customFormat="1" ht="20.100000000000001" customHeight="1" x14ac:dyDescent="0.5">
      <c r="B28" s="326">
        <v>23</v>
      </c>
      <c r="C28" s="401"/>
      <c r="D28" s="402"/>
      <c r="E28" s="362"/>
      <c r="F28" s="353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114"/>
      <c r="V28" s="114"/>
      <c r="W28" s="114"/>
      <c r="X28" s="114"/>
      <c r="Y28" s="115"/>
      <c r="Z28" s="114"/>
      <c r="AA28" s="114"/>
      <c r="AB28" s="114"/>
      <c r="AC28" s="114"/>
      <c r="AD28" s="114"/>
      <c r="AE28" s="354"/>
      <c r="AF28" s="354"/>
      <c r="AG28" s="354"/>
      <c r="AH28" s="354"/>
      <c r="AI28" s="354"/>
      <c r="AJ28" s="354"/>
      <c r="AK28" s="354"/>
      <c r="AL28" s="354"/>
      <c r="AM28" s="335"/>
      <c r="AN28" s="336"/>
      <c r="AO28" s="337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48"/>
      <c r="CI28" s="331"/>
      <c r="CJ28" s="332"/>
      <c r="CK28" s="323"/>
      <c r="CL28" s="323"/>
    </row>
    <row r="29" spans="2:101" s="324" customFormat="1" ht="20.100000000000001" customHeight="1" x14ac:dyDescent="0.5">
      <c r="B29" s="326">
        <v>24</v>
      </c>
      <c r="C29" s="368"/>
      <c r="D29" s="370"/>
      <c r="E29" s="362"/>
      <c r="F29" s="353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114"/>
      <c r="V29" s="114"/>
      <c r="W29" s="114"/>
      <c r="X29" s="114"/>
      <c r="Y29" s="115"/>
      <c r="Z29" s="114"/>
      <c r="AA29" s="114"/>
      <c r="AB29" s="114"/>
      <c r="AC29" s="114"/>
      <c r="AD29" s="114"/>
      <c r="AE29" s="354"/>
      <c r="AF29" s="354"/>
      <c r="AG29" s="354"/>
      <c r="AH29" s="354"/>
      <c r="AI29" s="354"/>
      <c r="AJ29" s="354"/>
      <c r="AK29" s="354"/>
      <c r="AL29" s="354"/>
      <c r="AM29" s="335"/>
      <c r="AN29" s="336"/>
      <c r="AO29" s="337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48"/>
      <c r="CI29" s="331"/>
      <c r="CJ29" s="332"/>
      <c r="CK29" s="323"/>
      <c r="CL29" s="323"/>
    </row>
    <row r="30" spans="2:101" s="324" customFormat="1" ht="20.100000000000001" customHeight="1" x14ac:dyDescent="0.5">
      <c r="B30" s="326">
        <v>25</v>
      </c>
      <c r="C30" s="368"/>
      <c r="D30" s="370"/>
      <c r="E30" s="362"/>
      <c r="F30" s="353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114"/>
      <c r="V30" s="114"/>
      <c r="W30" s="114"/>
      <c r="X30" s="114"/>
      <c r="Y30" s="115"/>
      <c r="Z30" s="114"/>
      <c r="AA30" s="114"/>
      <c r="AB30" s="114"/>
      <c r="AC30" s="114"/>
      <c r="AD30" s="114"/>
      <c r="AE30" s="354"/>
      <c r="AF30" s="354"/>
      <c r="AG30" s="354"/>
      <c r="AH30" s="354"/>
      <c r="AI30" s="354"/>
      <c r="AJ30" s="354"/>
      <c r="AK30" s="354"/>
      <c r="AL30" s="354"/>
      <c r="AM30" s="335"/>
      <c r="AN30" s="336"/>
      <c r="AO30" s="337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334"/>
      <c r="BU30" s="334"/>
      <c r="BV30" s="334"/>
      <c r="BW30" s="334"/>
      <c r="BX30" s="334"/>
      <c r="BY30" s="334"/>
      <c r="BZ30" s="334"/>
      <c r="CA30" s="334"/>
      <c r="CB30" s="334"/>
      <c r="CC30" s="334"/>
      <c r="CD30" s="334"/>
      <c r="CE30" s="334"/>
      <c r="CF30" s="334"/>
      <c r="CG30" s="334"/>
      <c r="CH30" s="348"/>
      <c r="CI30" s="331"/>
      <c r="CJ30" s="332"/>
      <c r="CK30" s="323"/>
      <c r="CL30" s="323"/>
    </row>
    <row r="31" spans="2:101" s="324" customFormat="1" ht="20.100000000000001" customHeight="1" x14ac:dyDescent="0.5">
      <c r="B31" s="326">
        <v>26</v>
      </c>
      <c r="C31" s="368"/>
      <c r="D31" s="370"/>
      <c r="E31" s="15"/>
      <c r="F31" s="327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328"/>
      <c r="AF31" s="328"/>
      <c r="AG31" s="328"/>
      <c r="AH31" s="328"/>
      <c r="AI31" s="328"/>
      <c r="AJ31" s="328"/>
      <c r="AK31" s="328"/>
      <c r="AL31" s="328"/>
      <c r="AM31" s="335"/>
      <c r="AN31" s="336"/>
      <c r="AO31" s="337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48"/>
      <c r="CI31" s="331"/>
      <c r="CJ31" s="332"/>
      <c r="CK31" s="323"/>
      <c r="CL31" s="323"/>
    </row>
    <row r="32" spans="2:101" s="324" customFormat="1" ht="20.100000000000001" customHeight="1" x14ac:dyDescent="0.55000000000000004">
      <c r="B32" s="326">
        <v>27</v>
      </c>
      <c r="C32" s="369"/>
      <c r="D32" s="371"/>
      <c r="E32" s="333"/>
      <c r="F32" s="327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328"/>
      <c r="AF32" s="328"/>
      <c r="AG32" s="328"/>
      <c r="AH32" s="328"/>
      <c r="AI32" s="328"/>
      <c r="AJ32" s="328"/>
      <c r="AK32" s="328"/>
      <c r="AL32" s="328"/>
      <c r="AM32" s="335"/>
      <c r="AN32" s="336"/>
      <c r="AO32" s="337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48"/>
      <c r="CI32" s="331"/>
      <c r="CJ32" s="332"/>
      <c r="CK32" s="323"/>
      <c r="CL32" s="323"/>
    </row>
    <row r="33" spans="2:90" s="324" customFormat="1" ht="20.100000000000001" customHeight="1" x14ac:dyDescent="0.5">
      <c r="B33" s="326">
        <v>28</v>
      </c>
      <c r="C33" s="357"/>
      <c r="D33" s="487"/>
      <c r="E33" s="488"/>
      <c r="F33" s="351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352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352"/>
      <c r="AF33" s="352"/>
      <c r="AG33" s="352"/>
      <c r="AH33" s="352"/>
      <c r="AI33" s="352"/>
      <c r="AJ33" s="352"/>
      <c r="AK33" s="352"/>
      <c r="AL33" s="352"/>
      <c r="AM33" s="335"/>
      <c r="AN33" s="336"/>
      <c r="AO33" s="337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334"/>
      <c r="BU33" s="334"/>
      <c r="BV33" s="334"/>
      <c r="BW33" s="334"/>
      <c r="BX33" s="334"/>
      <c r="BY33" s="334"/>
      <c r="BZ33" s="334"/>
      <c r="CA33" s="334"/>
      <c r="CB33" s="334"/>
      <c r="CC33" s="334"/>
      <c r="CD33" s="334"/>
      <c r="CE33" s="334"/>
      <c r="CF33" s="334"/>
      <c r="CG33" s="334"/>
      <c r="CH33" s="348"/>
      <c r="CI33" s="331"/>
      <c r="CJ33" s="332"/>
      <c r="CK33" s="323"/>
      <c r="CL33" s="323"/>
    </row>
    <row r="34" spans="2:90" s="324" customFormat="1" ht="20.100000000000001" customHeight="1" x14ac:dyDescent="0.5">
      <c r="B34" s="326">
        <v>29</v>
      </c>
      <c r="C34" s="357"/>
      <c r="D34" s="358"/>
      <c r="E34" s="228"/>
      <c r="F34" s="327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328"/>
      <c r="AF34" s="328"/>
      <c r="AG34" s="328"/>
      <c r="AH34" s="328"/>
      <c r="AI34" s="328"/>
      <c r="AJ34" s="328"/>
      <c r="AK34" s="328"/>
      <c r="AL34" s="328"/>
      <c r="AM34" s="335"/>
      <c r="AN34" s="336"/>
      <c r="AO34" s="337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334"/>
      <c r="BU34" s="334"/>
      <c r="BV34" s="334"/>
      <c r="BW34" s="334"/>
      <c r="BX34" s="334"/>
      <c r="BY34" s="334"/>
      <c r="BZ34" s="334"/>
      <c r="CA34" s="334"/>
      <c r="CB34" s="334"/>
      <c r="CC34" s="334"/>
      <c r="CD34" s="334"/>
      <c r="CE34" s="334"/>
      <c r="CF34" s="334"/>
      <c r="CG34" s="334"/>
      <c r="CH34" s="348"/>
      <c r="CI34" s="331"/>
      <c r="CJ34" s="332"/>
      <c r="CK34" s="323"/>
      <c r="CL34" s="323"/>
    </row>
    <row r="35" spans="2:90" s="324" customFormat="1" ht="20.100000000000001" customHeight="1" x14ac:dyDescent="0.5">
      <c r="B35" s="326">
        <v>30</v>
      </c>
      <c r="C35" s="359"/>
      <c r="D35" s="361"/>
      <c r="E35" s="228"/>
      <c r="F35" s="327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328"/>
      <c r="AF35" s="328"/>
      <c r="AG35" s="328"/>
      <c r="AH35" s="328"/>
      <c r="AI35" s="328"/>
      <c r="AJ35" s="328"/>
      <c r="AK35" s="328"/>
      <c r="AL35" s="328"/>
      <c r="AM35" s="335"/>
      <c r="AN35" s="336"/>
      <c r="AO35" s="337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4"/>
      <c r="CA35" s="334"/>
      <c r="CB35" s="334"/>
      <c r="CC35" s="334"/>
      <c r="CD35" s="334"/>
      <c r="CE35" s="334"/>
      <c r="CF35" s="334"/>
      <c r="CG35" s="334"/>
      <c r="CH35" s="348"/>
      <c r="CI35" s="331"/>
      <c r="CJ35" s="332"/>
      <c r="CK35" s="323"/>
      <c r="CL35" s="323"/>
    </row>
    <row r="36" spans="2:90" s="324" customFormat="1" ht="20.100000000000001" customHeight="1" x14ac:dyDescent="0.5">
      <c r="B36" s="326">
        <v>31</v>
      </c>
      <c r="C36" s="359"/>
      <c r="D36" s="489"/>
      <c r="E36" s="490"/>
      <c r="F36" s="327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328"/>
      <c r="AF36" s="328"/>
      <c r="AG36" s="328"/>
      <c r="AH36" s="328"/>
      <c r="AI36" s="328"/>
      <c r="AJ36" s="328"/>
      <c r="AK36" s="328"/>
      <c r="AL36" s="328"/>
      <c r="AM36" s="335"/>
      <c r="AN36" s="336"/>
      <c r="AO36" s="337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  <c r="CB36" s="334"/>
      <c r="CC36" s="334"/>
      <c r="CD36" s="334"/>
      <c r="CE36" s="334"/>
      <c r="CF36" s="334"/>
      <c r="CG36" s="334"/>
      <c r="CH36" s="348"/>
      <c r="CI36" s="331"/>
      <c r="CJ36" s="332"/>
      <c r="CK36" s="323"/>
      <c r="CL36" s="323"/>
    </row>
    <row r="37" spans="2:90" s="324" customFormat="1" ht="20.100000000000001" customHeight="1" x14ac:dyDescent="0.5">
      <c r="B37" s="326">
        <v>32</v>
      </c>
      <c r="C37" s="363"/>
      <c r="D37" s="361"/>
      <c r="E37" s="228"/>
      <c r="F37" s="327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328"/>
      <c r="AF37" s="328"/>
      <c r="AG37" s="328"/>
      <c r="AH37" s="328"/>
      <c r="AI37" s="328"/>
      <c r="AJ37" s="328"/>
      <c r="AK37" s="328"/>
      <c r="AL37" s="328"/>
      <c r="AM37" s="335"/>
      <c r="AN37" s="336"/>
      <c r="AO37" s="337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34"/>
      <c r="BH37" s="334"/>
      <c r="BI37" s="334"/>
      <c r="BJ37" s="334"/>
      <c r="BK37" s="334"/>
      <c r="BL37" s="334"/>
      <c r="BM37" s="334"/>
      <c r="BN37" s="334"/>
      <c r="BO37" s="334"/>
      <c r="BP37" s="334"/>
      <c r="BQ37" s="334"/>
      <c r="BR37" s="334"/>
      <c r="BS37" s="334"/>
      <c r="BT37" s="334"/>
      <c r="BU37" s="334"/>
      <c r="BV37" s="334"/>
      <c r="BW37" s="334"/>
      <c r="BX37" s="334"/>
      <c r="BY37" s="334"/>
      <c r="BZ37" s="334"/>
      <c r="CA37" s="334"/>
      <c r="CB37" s="334"/>
      <c r="CC37" s="334"/>
      <c r="CD37" s="334"/>
      <c r="CE37" s="334"/>
      <c r="CF37" s="334"/>
      <c r="CG37" s="334"/>
      <c r="CH37" s="348"/>
      <c r="CI37" s="331"/>
      <c r="CJ37" s="332"/>
      <c r="CK37" s="323"/>
      <c r="CL37" s="323"/>
    </row>
    <row r="38" spans="2:90" s="324" customFormat="1" ht="20.100000000000001" customHeight="1" x14ac:dyDescent="0.5">
      <c r="B38" s="326">
        <v>33</v>
      </c>
      <c r="C38" s="364"/>
      <c r="D38" s="365"/>
      <c r="E38" s="23"/>
      <c r="F38" s="327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114"/>
      <c r="V38" s="114"/>
      <c r="W38" s="114"/>
      <c r="X38" s="114"/>
      <c r="Y38" s="115"/>
      <c r="Z38" s="114"/>
      <c r="AA38" s="114"/>
      <c r="AB38" s="114"/>
      <c r="AC38" s="114"/>
      <c r="AD38" s="114"/>
      <c r="AE38" s="328"/>
      <c r="AF38" s="328"/>
      <c r="AG38" s="328"/>
      <c r="AH38" s="328"/>
      <c r="AI38" s="328"/>
      <c r="AJ38" s="328"/>
      <c r="AK38" s="328"/>
      <c r="AL38" s="328"/>
      <c r="AM38" s="335"/>
      <c r="AN38" s="336"/>
      <c r="AO38" s="337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334"/>
      <c r="BU38" s="334"/>
      <c r="BV38" s="334"/>
      <c r="BW38" s="334"/>
      <c r="BX38" s="334"/>
      <c r="BY38" s="334"/>
      <c r="BZ38" s="334"/>
      <c r="CA38" s="334"/>
      <c r="CB38" s="334"/>
      <c r="CC38" s="334"/>
      <c r="CD38" s="334"/>
      <c r="CE38" s="334"/>
      <c r="CF38" s="334"/>
      <c r="CG38" s="334"/>
      <c r="CH38" s="348"/>
      <c r="CI38" s="331"/>
      <c r="CJ38" s="332"/>
      <c r="CK38" s="323"/>
      <c r="CL38" s="323"/>
    </row>
    <row r="39" spans="2:90" s="324" customFormat="1" ht="20.100000000000001" customHeight="1" x14ac:dyDescent="0.5">
      <c r="B39" s="326">
        <v>34</v>
      </c>
      <c r="C39" s="364"/>
      <c r="D39" s="365"/>
      <c r="E39" s="23"/>
      <c r="F39" s="327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114"/>
      <c r="V39" s="114"/>
      <c r="W39" s="114"/>
      <c r="X39" s="114"/>
      <c r="Y39" s="115"/>
      <c r="Z39" s="114"/>
      <c r="AA39" s="114"/>
      <c r="AB39" s="114"/>
      <c r="AC39" s="114"/>
      <c r="AD39" s="114"/>
      <c r="AE39" s="328"/>
      <c r="AF39" s="328"/>
      <c r="AG39" s="328"/>
      <c r="AH39" s="328"/>
      <c r="AI39" s="328"/>
      <c r="AJ39" s="328"/>
      <c r="AK39" s="328"/>
      <c r="AL39" s="328"/>
      <c r="AM39" s="335"/>
      <c r="AN39" s="336"/>
      <c r="AO39" s="337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4"/>
      <c r="BR39" s="334"/>
      <c r="BS39" s="334"/>
      <c r="BT39" s="334"/>
      <c r="BU39" s="334"/>
      <c r="BV39" s="334"/>
      <c r="BW39" s="334"/>
      <c r="BX39" s="334"/>
      <c r="BY39" s="334"/>
      <c r="BZ39" s="334"/>
      <c r="CA39" s="334"/>
      <c r="CB39" s="334"/>
      <c r="CC39" s="334"/>
      <c r="CD39" s="334"/>
      <c r="CE39" s="334"/>
      <c r="CF39" s="334"/>
      <c r="CG39" s="334"/>
      <c r="CH39" s="348"/>
      <c r="CI39" s="331"/>
      <c r="CJ39" s="332"/>
      <c r="CK39" s="323"/>
      <c r="CL39" s="323"/>
    </row>
    <row r="40" spans="2:90" s="324" customFormat="1" ht="20.100000000000001" customHeight="1" thickBot="1" x14ac:dyDescent="0.55000000000000004">
      <c r="B40" s="374">
        <v>35</v>
      </c>
      <c r="C40" s="375"/>
      <c r="D40" s="376"/>
      <c r="E40" s="377"/>
      <c r="F40" s="378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80"/>
      <c r="V40" s="380"/>
      <c r="W40" s="380"/>
      <c r="X40" s="380"/>
      <c r="Y40" s="381"/>
      <c r="Z40" s="380"/>
      <c r="AA40" s="380"/>
      <c r="AB40" s="380"/>
      <c r="AC40" s="380"/>
      <c r="AD40" s="380"/>
      <c r="AE40" s="379"/>
      <c r="AF40" s="379"/>
      <c r="AG40" s="379"/>
      <c r="AH40" s="379"/>
      <c r="AI40" s="379"/>
      <c r="AJ40" s="379"/>
      <c r="AK40" s="379"/>
      <c r="AL40" s="379"/>
      <c r="AM40" s="382"/>
      <c r="AN40" s="336"/>
      <c r="AO40" s="386"/>
      <c r="AP40" s="387"/>
      <c r="AQ40" s="387"/>
      <c r="AR40" s="387"/>
      <c r="AS40" s="387"/>
      <c r="AT40" s="387"/>
      <c r="AU40" s="387"/>
      <c r="AV40" s="387"/>
      <c r="AW40" s="387"/>
      <c r="AX40" s="387"/>
      <c r="AY40" s="387"/>
      <c r="AZ40" s="387"/>
      <c r="BA40" s="387"/>
      <c r="BB40" s="387"/>
      <c r="BC40" s="387"/>
      <c r="BD40" s="387"/>
      <c r="BE40" s="387"/>
      <c r="BF40" s="387"/>
      <c r="BG40" s="387"/>
      <c r="BH40" s="387"/>
      <c r="BI40" s="387"/>
      <c r="BJ40" s="387"/>
      <c r="BK40" s="387"/>
      <c r="BL40" s="387"/>
      <c r="BM40" s="387"/>
      <c r="BN40" s="387"/>
      <c r="BO40" s="387"/>
      <c r="BP40" s="387"/>
      <c r="BQ40" s="387"/>
      <c r="BR40" s="387"/>
      <c r="BS40" s="387"/>
      <c r="BT40" s="387"/>
      <c r="BU40" s="387"/>
      <c r="BV40" s="387"/>
      <c r="BW40" s="387"/>
      <c r="BX40" s="387"/>
      <c r="BY40" s="387"/>
      <c r="BZ40" s="387"/>
      <c r="CA40" s="387"/>
      <c r="CB40" s="387"/>
      <c r="CC40" s="387"/>
      <c r="CD40" s="387"/>
      <c r="CE40" s="387"/>
      <c r="CF40" s="387"/>
      <c r="CG40" s="387"/>
      <c r="CH40" s="388"/>
      <c r="CI40" s="389"/>
      <c r="CJ40" s="403"/>
      <c r="CK40" s="323"/>
      <c r="CL40" s="323"/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23" activePane="bottomRight" state="frozen"/>
      <selection pane="topRight" activeCell="D1" sqref="D1"/>
      <selection pane="bottomLeft" activeCell="A7" sqref="A7"/>
      <selection pane="bottomRight" activeCell="C28" sqref="C28:AA29"/>
    </sheetView>
  </sheetViews>
  <sheetFormatPr defaultColWidth="9.140625" defaultRowHeight="21.75" x14ac:dyDescent="0.5"/>
  <cols>
    <col min="1" max="1" width="5.42578125" style="77" customWidth="1"/>
    <col min="2" max="2" width="3.28515625" style="77" customWidth="1"/>
    <col min="3" max="3" width="28.5703125" style="77" customWidth="1"/>
    <col min="4" max="21" width="2.7109375" style="77" customWidth="1"/>
    <col min="22" max="24" width="4.42578125" style="77" customWidth="1"/>
    <col min="25" max="25" width="4.7109375" style="77" customWidth="1"/>
    <col min="26" max="27" width="4.42578125" style="77" customWidth="1"/>
    <col min="28" max="16384" width="9.140625" style="77"/>
  </cols>
  <sheetData>
    <row r="1" spans="2:27" ht="35.1" customHeight="1" thickBot="1" x14ac:dyDescent="0.6">
      <c r="B1" s="491" t="s">
        <v>104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</row>
    <row r="2" spans="2:27" ht="18.95" customHeight="1" thickBot="1" x14ac:dyDescent="0.55000000000000004">
      <c r="B2" s="78"/>
      <c r="C2" s="78"/>
      <c r="D2" s="508" t="s">
        <v>38</v>
      </c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10"/>
      <c r="V2" s="511" t="s">
        <v>3</v>
      </c>
      <c r="W2" s="512"/>
      <c r="X2" s="512"/>
      <c r="Y2" s="513"/>
      <c r="Z2" s="79" t="s">
        <v>4</v>
      </c>
      <c r="AA2" s="78"/>
    </row>
    <row r="3" spans="2:27" ht="18.95" customHeight="1" x14ac:dyDescent="0.5">
      <c r="B3" s="80" t="s">
        <v>0</v>
      </c>
      <c r="C3" s="80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  <c r="V3" s="84" t="s">
        <v>5</v>
      </c>
      <c r="W3" s="514" t="s">
        <v>39</v>
      </c>
      <c r="X3" s="517" t="s">
        <v>40</v>
      </c>
      <c r="Y3" s="520" t="s">
        <v>1</v>
      </c>
      <c r="Z3" s="85" t="s">
        <v>6</v>
      </c>
      <c r="AA3" s="86"/>
    </row>
    <row r="4" spans="2:27" ht="18.95" customHeight="1" x14ac:dyDescent="0.55000000000000004">
      <c r="B4" s="80" t="s">
        <v>2</v>
      </c>
      <c r="C4" s="87" t="s">
        <v>51</v>
      </c>
      <c r="D4" s="88"/>
      <c r="E4" s="89"/>
      <c r="F4" s="88"/>
      <c r="G4" s="89"/>
      <c r="H4" s="88"/>
      <c r="I4" s="89"/>
      <c r="J4" s="88"/>
      <c r="K4" s="89"/>
      <c r="L4" s="88"/>
      <c r="M4" s="89"/>
      <c r="N4" s="88"/>
      <c r="O4" s="89"/>
      <c r="P4" s="88"/>
      <c r="Q4" s="89"/>
      <c r="R4" s="88"/>
      <c r="S4" s="89"/>
      <c r="T4" s="88"/>
      <c r="U4" s="89"/>
      <c r="V4" s="90" t="s">
        <v>7</v>
      </c>
      <c r="W4" s="515"/>
      <c r="X4" s="518"/>
      <c r="Y4" s="521"/>
      <c r="Z4" s="85" t="s">
        <v>8</v>
      </c>
      <c r="AA4" s="86" t="s">
        <v>9</v>
      </c>
    </row>
    <row r="5" spans="2:27" ht="18.95" customHeight="1" thickBot="1" x14ac:dyDescent="0.55000000000000004">
      <c r="B5" s="91"/>
      <c r="C5" s="80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3"/>
      <c r="V5" s="92" t="s">
        <v>10</v>
      </c>
      <c r="W5" s="516"/>
      <c r="X5" s="519"/>
      <c r="Y5" s="522"/>
      <c r="Z5" s="85" t="s">
        <v>11</v>
      </c>
      <c r="AA5" s="86"/>
    </row>
    <row r="6" spans="2:27" ht="18.95" customHeight="1" thickBot="1" x14ac:dyDescent="0.6">
      <c r="B6" s="93"/>
      <c r="C6" s="94"/>
      <c r="D6" s="95"/>
      <c r="E6" s="96"/>
      <c r="F6" s="96">
        <v>10</v>
      </c>
      <c r="G6" s="96">
        <v>10</v>
      </c>
      <c r="H6" s="96">
        <v>10</v>
      </c>
      <c r="I6" s="96">
        <v>10</v>
      </c>
      <c r="J6" s="96">
        <v>10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8">
        <f t="shared" ref="V6:V27" si="0">SUM(D6:U6)</f>
        <v>50</v>
      </c>
      <c r="W6" s="99">
        <v>20</v>
      </c>
      <c r="X6" s="99">
        <v>30</v>
      </c>
      <c r="Y6" s="100">
        <f t="shared" ref="Y6:Y27" si="1">SUM(V6:X6)</f>
        <v>100</v>
      </c>
      <c r="Z6" s="101"/>
      <c r="AA6" s="93"/>
    </row>
    <row r="7" spans="2:27" ht="20.100000000000001" customHeight="1" x14ac:dyDescent="0.5">
      <c r="B7" s="231">
        <v>1</v>
      </c>
      <c r="C7" s="232" t="str">
        <f>'เวลาเรียน3-4'!D6</f>
        <v>นาย สุพจน์  ชาลีกุล</v>
      </c>
      <c r="D7" s="104"/>
      <c r="E7" s="105"/>
      <c r="F7" s="105">
        <v>6</v>
      </c>
      <c r="G7" s="106">
        <v>8</v>
      </c>
      <c r="H7" s="107">
        <v>8</v>
      </c>
      <c r="I7" s="107">
        <v>5</v>
      </c>
      <c r="J7" s="107">
        <v>5</v>
      </c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8"/>
      <c r="V7" s="109">
        <f t="shared" si="0"/>
        <v>32</v>
      </c>
      <c r="W7" s="105">
        <v>10</v>
      </c>
      <c r="X7" s="105">
        <v>15</v>
      </c>
      <c r="Y7" s="110">
        <f t="shared" si="1"/>
        <v>57</v>
      </c>
      <c r="Z7" s="367" t="str">
        <f t="shared" ref="Z7:Z27" si="2">IF(Y7&lt;50,"0",IF(Y7&lt;55,"1",IF(Y7&lt;60,"1.5",IF(Y7&lt;65,"2",IF(Y7&lt;70,"2.5",IF(Y7&lt;75,"3",IF(Y7&lt;80,"3.5",4)))))))</f>
        <v>1.5</v>
      </c>
      <c r="AA7" s="111"/>
    </row>
    <row r="8" spans="2:27" ht="20.100000000000001" customHeight="1" x14ac:dyDescent="0.5">
      <c r="B8" s="233">
        <v>2</v>
      </c>
      <c r="C8" s="232" t="str">
        <f>'เวลาเรียน3-4'!D7</f>
        <v>เด็กหญิง พกาวรรณ  แม้นประดิษฐ์</v>
      </c>
      <c r="D8" s="113"/>
      <c r="E8" s="114"/>
      <c r="F8" s="114">
        <v>5</v>
      </c>
      <c r="G8" s="115">
        <v>6</v>
      </c>
      <c r="H8" s="116">
        <v>6</v>
      </c>
      <c r="I8" s="116">
        <v>5</v>
      </c>
      <c r="J8" s="116">
        <v>5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7"/>
      <c r="V8" s="118">
        <f t="shared" si="0"/>
        <v>27</v>
      </c>
      <c r="W8" s="114">
        <v>10</v>
      </c>
      <c r="X8" s="114">
        <v>15</v>
      </c>
      <c r="Y8" s="110">
        <f t="shared" si="1"/>
        <v>52</v>
      </c>
      <c r="Z8" s="367" t="str">
        <f t="shared" si="2"/>
        <v>1</v>
      </c>
      <c r="AA8" s="119"/>
    </row>
    <row r="9" spans="2:27" ht="20.100000000000001" customHeight="1" x14ac:dyDescent="0.5">
      <c r="B9" s="231">
        <v>3</v>
      </c>
      <c r="C9" s="232" t="str">
        <f>'เวลาเรียน3-4'!D8</f>
        <v>เด็กชาย เพชรพนม  เอี่ยมแก้ว</v>
      </c>
      <c r="D9" s="113"/>
      <c r="E9" s="114"/>
      <c r="F9" s="114">
        <v>6</v>
      </c>
      <c r="G9" s="115">
        <v>5</v>
      </c>
      <c r="H9" s="116">
        <v>8</v>
      </c>
      <c r="I9" s="116">
        <v>7</v>
      </c>
      <c r="J9" s="116">
        <v>6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7"/>
      <c r="V9" s="118">
        <f t="shared" si="0"/>
        <v>32</v>
      </c>
      <c r="W9" s="120">
        <v>12</v>
      </c>
      <c r="X9" s="120">
        <v>15</v>
      </c>
      <c r="Y9" s="110">
        <f t="shared" si="1"/>
        <v>59</v>
      </c>
      <c r="Z9" s="367" t="str">
        <f t="shared" si="2"/>
        <v>1.5</v>
      </c>
      <c r="AA9" s="119"/>
    </row>
    <row r="10" spans="2:27" ht="20.100000000000001" customHeight="1" x14ac:dyDescent="0.5">
      <c r="B10" s="233">
        <v>4</v>
      </c>
      <c r="C10" s="232" t="str">
        <f>'เวลาเรียน3-4'!D9</f>
        <v>เด็กชาย ชนะชัย  ต่างใจ</v>
      </c>
      <c r="D10" s="113"/>
      <c r="E10" s="114"/>
      <c r="F10" s="114">
        <v>5</v>
      </c>
      <c r="G10" s="115">
        <v>5</v>
      </c>
      <c r="H10" s="116">
        <v>6</v>
      </c>
      <c r="I10" s="116">
        <v>7</v>
      </c>
      <c r="J10" s="116">
        <v>7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7"/>
      <c r="V10" s="118">
        <f t="shared" si="0"/>
        <v>30</v>
      </c>
      <c r="W10" s="114">
        <v>15</v>
      </c>
      <c r="X10" s="114">
        <v>18</v>
      </c>
      <c r="Y10" s="110">
        <f t="shared" si="1"/>
        <v>63</v>
      </c>
      <c r="Z10" s="367" t="str">
        <f t="shared" si="2"/>
        <v>2</v>
      </c>
      <c r="AA10" s="119"/>
    </row>
    <row r="11" spans="2:27" ht="20.100000000000001" customHeight="1" x14ac:dyDescent="0.5">
      <c r="B11" s="231">
        <v>5</v>
      </c>
      <c r="C11" s="232" t="str">
        <f>'เวลาเรียน3-4'!D10</f>
        <v>เด็กหญิง นุชนาฎ  ธันวานนท์</v>
      </c>
      <c r="D11" s="113"/>
      <c r="E11" s="114"/>
      <c r="F11" s="114">
        <v>6</v>
      </c>
      <c r="G11" s="115">
        <v>7</v>
      </c>
      <c r="H11" s="116">
        <v>8</v>
      </c>
      <c r="I11" s="116">
        <v>8</v>
      </c>
      <c r="J11" s="116">
        <v>5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7"/>
      <c r="V11" s="118">
        <f t="shared" si="0"/>
        <v>34</v>
      </c>
      <c r="W11" s="120">
        <v>12</v>
      </c>
      <c r="X11" s="120">
        <v>25</v>
      </c>
      <c r="Y11" s="110">
        <f t="shared" si="1"/>
        <v>71</v>
      </c>
      <c r="Z11" s="367" t="str">
        <f t="shared" si="2"/>
        <v>3</v>
      </c>
      <c r="AA11" s="119"/>
    </row>
    <row r="12" spans="2:27" ht="20.100000000000001" customHeight="1" x14ac:dyDescent="0.5">
      <c r="B12" s="233">
        <v>6</v>
      </c>
      <c r="C12" s="232" t="str">
        <f>'เวลาเรียน3-4'!D11</f>
        <v>เด็กชาย ฐปณวัฒน์  กองอ้น</v>
      </c>
      <c r="D12" s="113"/>
      <c r="E12" s="114"/>
      <c r="F12" s="114">
        <v>5</v>
      </c>
      <c r="G12" s="115">
        <v>5</v>
      </c>
      <c r="H12" s="116">
        <v>6</v>
      </c>
      <c r="I12" s="116">
        <v>6</v>
      </c>
      <c r="J12" s="116">
        <v>5</v>
      </c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7"/>
      <c r="V12" s="118">
        <f t="shared" si="0"/>
        <v>27</v>
      </c>
      <c r="W12" s="114">
        <v>12</v>
      </c>
      <c r="X12" s="114">
        <v>15</v>
      </c>
      <c r="Y12" s="110">
        <f t="shared" si="1"/>
        <v>54</v>
      </c>
      <c r="Z12" s="367" t="str">
        <f t="shared" si="2"/>
        <v>1</v>
      </c>
      <c r="AA12" s="119"/>
    </row>
    <row r="13" spans="2:27" ht="20.100000000000001" customHeight="1" x14ac:dyDescent="0.5">
      <c r="B13" s="231">
        <v>7</v>
      </c>
      <c r="C13" s="232" t="str">
        <f>'เวลาเรียน3-4'!D12</f>
        <v>เด็กหญิง ปัญญารัตน์  นามกระโทก</v>
      </c>
      <c r="D13" s="113"/>
      <c r="E13" s="114"/>
      <c r="F13" s="114"/>
      <c r="G13" s="115"/>
      <c r="H13" s="116"/>
      <c r="I13" s="116"/>
      <c r="J13" s="116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7"/>
      <c r="V13" s="118">
        <f t="shared" si="0"/>
        <v>0</v>
      </c>
      <c r="W13" s="120"/>
      <c r="X13" s="120"/>
      <c r="Y13" s="110">
        <f t="shared" si="1"/>
        <v>0</v>
      </c>
      <c r="Z13" s="367" t="str">
        <f t="shared" si="2"/>
        <v>0</v>
      </c>
      <c r="AA13" s="119"/>
    </row>
    <row r="14" spans="2:27" ht="20.100000000000001" customHeight="1" x14ac:dyDescent="0.5">
      <c r="B14" s="233">
        <v>8</v>
      </c>
      <c r="C14" s="232" t="str">
        <f>'เวลาเรียน3-4'!D13</f>
        <v>เด็กหญิง ปอ  เพ็งกระจ่าง</v>
      </c>
      <c r="D14" s="113"/>
      <c r="E14" s="114"/>
      <c r="F14" s="114">
        <v>9</v>
      </c>
      <c r="G14" s="115">
        <v>9</v>
      </c>
      <c r="H14" s="116">
        <v>8</v>
      </c>
      <c r="I14" s="116">
        <v>8</v>
      </c>
      <c r="J14" s="116">
        <v>9</v>
      </c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7"/>
      <c r="V14" s="118">
        <f t="shared" si="0"/>
        <v>43</v>
      </c>
      <c r="W14" s="114">
        <v>18</v>
      </c>
      <c r="X14" s="114">
        <v>25</v>
      </c>
      <c r="Y14" s="110">
        <f t="shared" si="1"/>
        <v>86</v>
      </c>
      <c r="Z14" s="367">
        <f t="shared" si="2"/>
        <v>4</v>
      </c>
      <c r="AA14" s="119"/>
    </row>
    <row r="15" spans="2:27" ht="20.100000000000001" customHeight="1" x14ac:dyDescent="0.5">
      <c r="B15" s="231">
        <v>9</v>
      </c>
      <c r="C15" s="232" t="str">
        <f>'เวลาเรียน3-4'!D14</f>
        <v>เด็กชาย ธีรวุฒิ  ทรวดทรง</v>
      </c>
      <c r="D15" s="113"/>
      <c r="E15" s="114"/>
      <c r="F15" s="114">
        <v>7</v>
      </c>
      <c r="G15" s="115">
        <v>7</v>
      </c>
      <c r="H15" s="116">
        <v>6</v>
      </c>
      <c r="I15" s="116">
        <v>6</v>
      </c>
      <c r="J15" s="116">
        <v>8</v>
      </c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7"/>
      <c r="V15" s="118">
        <f t="shared" si="0"/>
        <v>34</v>
      </c>
      <c r="W15" s="120">
        <v>15</v>
      </c>
      <c r="X15" s="120">
        <v>25</v>
      </c>
      <c r="Y15" s="110">
        <f t="shared" si="1"/>
        <v>74</v>
      </c>
      <c r="Z15" s="367" t="str">
        <f t="shared" si="2"/>
        <v>3</v>
      </c>
      <c r="AA15" s="119"/>
    </row>
    <row r="16" spans="2:27" ht="20.100000000000001" customHeight="1" x14ac:dyDescent="0.5">
      <c r="B16" s="233">
        <v>10</v>
      </c>
      <c r="C16" s="232" t="str">
        <f>'เวลาเรียน3-4'!D15</f>
        <v>เด็กชาย ภากร  วงศ์สุข</v>
      </c>
      <c r="D16" s="113"/>
      <c r="E16" s="114"/>
      <c r="F16" s="114"/>
      <c r="G16" s="115"/>
      <c r="H16" s="116"/>
      <c r="I16" s="116"/>
      <c r="J16" s="116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7"/>
      <c r="V16" s="118">
        <f t="shared" si="0"/>
        <v>0</v>
      </c>
      <c r="W16" s="114"/>
      <c r="X16" s="114"/>
      <c r="Y16" s="110">
        <f t="shared" si="1"/>
        <v>0</v>
      </c>
      <c r="Z16" s="367" t="str">
        <f t="shared" si="2"/>
        <v>0</v>
      </c>
      <c r="AA16" s="119"/>
    </row>
    <row r="17" spans="2:27" ht="20.100000000000001" customHeight="1" x14ac:dyDescent="0.5">
      <c r="B17" s="231">
        <v>11</v>
      </c>
      <c r="C17" s="232" t="str">
        <f>'เวลาเรียน3-4'!D16</f>
        <v>เด็กชาย สุทธิพงศ์  ทรัพย์สกุล</v>
      </c>
      <c r="D17" s="113"/>
      <c r="E17" s="114"/>
      <c r="F17" s="114"/>
      <c r="G17" s="115"/>
      <c r="H17" s="116"/>
      <c r="I17" s="116"/>
      <c r="J17" s="116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7"/>
      <c r="V17" s="118">
        <f t="shared" si="0"/>
        <v>0</v>
      </c>
      <c r="W17" s="120"/>
      <c r="X17" s="120"/>
      <c r="Y17" s="110">
        <f t="shared" si="1"/>
        <v>0</v>
      </c>
      <c r="Z17" s="367" t="str">
        <f t="shared" si="2"/>
        <v>0</v>
      </c>
      <c r="AA17" s="119"/>
    </row>
    <row r="18" spans="2:27" ht="20.100000000000001" customHeight="1" x14ac:dyDescent="0.5">
      <c r="B18" s="233">
        <v>12</v>
      </c>
      <c r="C18" s="232" t="str">
        <f>'เวลาเรียน3-4'!D17</f>
        <v>เด็กหญิง นิรมล  อินทสร</v>
      </c>
      <c r="D18" s="113"/>
      <c r="E18" s="114"/>
      <c r="F18" s="114"/>
      <c r="G18" s="115"/>
      <c r="H18" s="116"/>
      <c r="I18" s="116"/>
      <c r="J18" s="116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7"/>
      <c r="V18" s="118">
        <f t="shared" si="0"/>
        <v>0</v>
      </c>
      <c r="W18" s="114"/>
      <c r="X18" s="114"/>
      <c r="Y18" s="110">
        <f t="shared" si="1"/>
        <v>0</v>
      </c>
      <c r="Z18" s="367" t="str">
        <f t="shared" si="2"/>
        <v>0</v>
      </c>
      <c r="AA18" s="119"/>
    </row>
    <row r="19" spans="2:27" ht="20.100000000000001" customHeight="1" x14ac:dyDescent="0.5">
      <c r="B19" s="231">
        <v>13</v>
      </c>
      <c r="C19" s="232" t="str">
        <f>'เวลาเรียน3-4'!D18</f>
        <v>เด็กชาย ธงชัย  บุญมา</v>
      </c>
      <c r="D19" s="113"/>
      <c r="E19" s="114"/>
      <c r="F19" s="114">
        <v>8</v>
      </c>
      <c r="G19" s="115">
        <v>8</v>
      </c>
      <c r="H19" s="116">
        <v>8</v>
      </c>
      <c r="I19" s="116">
        <v>9</v>
      </c>
      <c r="J19" s="116">
        <v>10</v>
      </c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7"/>
      <c r="V19" s="118">
        <f t="shared" si="0"/>
        <v>43</v>
      </c>
      <c r="W19" s="120">
        <v>12</v>
      </c>
      <c r="X19" s="120">
        <v>25</v>
      </c>
      <c r="Y19" s="110">
        <f t="shared" si="1"/>
        <v>80</v>
      </c>
      <c r="Z19" s="367">
        <f t="shared" si="2"/>
        <v>4</v>
      </c>
      <c r="AA19" s="119"/>
    </row>
    <row r="20" spans="2:27" ht="20.100000000000001" customHeight="1" x14ac:dyDescent="0.5">
      <c r="B20" s="233">
        <v>14</v>
      </c>
      <c r="C20" s="232" t="str">
        <f>'เวลาเรียน3-4'!D19</f>
        <v>เด็กชาย อรรถวุฒิ  ชวดจอหอ</v>
      </c>
      <c r="D20" s="113"/>
      <c r="E20" s="114"/>
      <c r="F20" s="114"/>
      <c r="G20" s="115"/>
      <c r="H20" s="116"/>
      <c r="I20" s="116"/>
      <c r="J20" s="116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7"/>
      <c r="V20" s="118">
        <f t="shared" si="0"/>
        <v>0</v>
      </c>
      <c r="W20" s="114"/>
      <c r="X20" s="114"/>
      <c r="Y20" s="110">
        <f t="shared" si="1"/>
        <v>0</v>
      </c>
      <c r="Z20" s="367" t="str">
        <f t="shared" si="2"/>
        <v>0</v>
      </c>
      <c r="AA20" s="119"/>
    </row>
    <row r="21" spans="2:27" ht="20.100000000000001" customHeight="1" x14ac:dyDescent="0.5">
      <c r="B21" s="231">
        <v>15</v>
      </c>
      <c r="C21" s="232" t="str">
        <f>'เวลาเรียน3-4'!D20</f>
        <v>เด็กชาย อภิเดช  มาศศักดา</v>
      </c>
      <c r="D21" s="113"/>
      <c r="E21" s="114"/>
      <c r="F21" s="114">
        <v>6</v>
      </c>
      <c r="G21" s="115">
        <v>6</v>
      </c>
      <c r="H21" s="116">
        <v>8</v>
      </c>
      <c r="I21" s="116">
        <v>8</v>
      </c>
      <c r="J21" s="116">
        <v>7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7"/>
      <c r="V21" s="118">
        <f t="shared" si="0"/>
        <v>35</v>
      </c>
      <c r="W21" s="120">
        <v>12</v>
      </c>
      <c r="X21" s="120">
        <v>20</v>
      </c>
      <c r="Y21" s="110">
        <f t="shared" si="1"/>
        <v>67</v>
      </c>
      <c r="Z21" s="367" t="str">
        <f t="shared" si="2"/>
        <v>2.5</v>
      </c>
      <c r="AA21" s="119"/>
    </row>
    <row r="22" spans="2:27" ht="20.100000000000001" customHeight="1" x14ac:dyDescent="0.5">
      <c r="B22" s="233">
        <v>16</v>
      </c>
      <c r="C22" s="232" t="str">
        <f>'เวลาเรียน3-4'!D21</f>
        <v>เด็กหญิง ฐิติพร   อะโน</v>
      </c>
      <c r="D22" s="113"/>
      <c r="E22" s="114"/>
      <c r="F22" s="114">
        <v>5</v>
      </c>
      <c r="G22" s="115">
        <v>5</v>
      </c>
      <c r="H22" s="116">
        <v>6</v>
      </c>
      <c r="I22" s="116">
        <v>6</v>
      </c>
      <c r="J22" s="116">
        <v>8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7"/>
      <c r="V22" s="118">
        <f t="shared" si="0"/>
        <v>30</v>
      </c>
      <c r="W22" s="114">
        <v>12</v>
      </c>
      <c r="X22" s="114">
        <v>20</v>
      </c>
      <c r="Y22" s="110">
        <f t="shared" si="1"/>
        <v>62</v>
      </c>
      <c r="Z22" s="367" t="str">
        <f t="shared" si="2"/>
        <v>2</v>
      </c>
      <c r="AA22" s="119"/>
    </row>
    <row r="23" spans="2:27" ht="20.100000000000001" customHeight="1" x14ac:dyDescent="0.5">
      <c r="B23" s="231">
        <v>17</v>
      </c>
      <c r="C23" s="232" t="str">
        <f>'เวลาเรียน3-4'!D22</f>
        <v>เด็กหญิง สุธินันท์   ราชสำเภา</v>
      </c>
      <c r="D23" s="113" t="s">
        <v>14</v>
      </c>
      <c r="E23" s="114"/>
      <c r="F23" s="114"/>
      <c r="G23" s="115"/>
      <c r="H23" s="116"/>
      <c r="I23" s="116"/>
      <c r="J23" s="116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7"/>
      <c r="V23" s="118">
        <f t="shared" si="0"/>
        <v>0</v>
      </c>
      <c r="W23" s="120"/>
      <c r="X23" s="120"/>
      <c r="Y23" s="110">
        <f t="shared" si="1"/>
        <v>0</v>
      </c>
      <c r="Z23" s="367" t="str">
        <f t="shared" si="2"/>
        <v>0</v>
      </c>
      <c r="AA23" s="119"/>
    </row>
    <row r="24" spans="2:27" ht="20.100000000000001" customHeight="1" x14ac:dyDescent="0.5">
      <c r="B24" s="233">
        <v>18</v>
      </c>
      <c r="C24" s="232" t="str">
        <f>'เวลาเรียน3-4'!D23</f>
        <v>เด็กชาย ศราวุฒิ  ป้องคำสิงห์</v>
      </c>
      <c r="D24" s="113"/>
      <c r="E24" s="114"/>
      <c r="F24" s="114"/>
      <c r="G24" s="115"/>
      <c r="H24" s="116"/>
      <c r="I24" s="116"/>
      <c r="J24" s="116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7"/>
      <c r="V24" s="118">
        <f t="shared" si="0"/>
        <v>0</v>
      </c>
      <c r="W24" s="114"/>
      <c r="X24" s="114"/>
      <c r="Y24" s="110">
        <f t="shared" si="1"/>
        <v>0</v>
      </c>
      <c r="Z24" s="367" t="str">
        <f t="shared" si="2"/>
        <v>0</v>
      </c>
      <c r="AA24" s="119"/>
    </row>
    <row r="25" spans="2:27" ht="20.100000000000001" customHeight="1" x14ac:dyDescent="0.5">
      <c r="B25" s="231">
        <v>19</v>
      </c>
      <c r="C25" s="232" t="str">
        <f>'เวลาเรียน3-4'!D24</f>
        <v>เด็กหญิง วราภรณ์  เกษมราช</v>
      </c>
      <c r="D25" s="113"/>
      <c r="E25" s="114"/>
      <c r="F25" s="114">
        <v>7</v>
      </c>
      <c r="G25" s="115">
        <v>7</v>
      </c>
      <c r="H25" s="116">
        <v>8</v>
      </c>
      <c r="I25" s="116">
        <v>8</v>
      </c>
      <c r="J25" s="116">
        <v>9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7"/>
      <c r="V25" s="118">
        <f t="shared" si="0"/>
        <v>39</v>
      </c>
      <c r="W25" s="120">
        <v>11</v>
      </c>
      <c r="X25" s="120">
        <v>25</v>
      </c>
      <c r="Y25" s="110">
        <f t="shared" si="1"/>
        <v>75</v>
      </c>
      <c r="Z25" s="367" t="str">
        <f t="shared" si="2"/>
        <v>3.5</v>
      </c>
      <c r="AA25" s="119"/>
    </row>
    <row r="26" spans="2:27" ht="20.100000000000001" customHeight="1" x14ac:dyDescent="0.5">
      <c r="B26" s="233">
        <v>20</v>
      </c>
      <c r="C26" s="232" t="str">
        <f>'เวลาเรียน3-4'!D25</f>
        <v>เด็กหญิงนภัค  ลักษณะสุต</v>
      </c>
      <c r="D26" s="113"/>
      <c r="E26" s="114"/>
      <c r="F26" s="114">
        <v>7</v>
      </c>
      <c r="G26" s="115">
        <v>7</v>
      </c>
      <c r="H26" s="116">
        <v>7</v>
      </c>
      <c r="I26" s="116">
        <v>7</v>
      </c>
      <c r="J26" s="116">
        <v>7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7"/>
      <c r="V26" s="118">
        <f t="shared" si="0"/>
        <v>35</v>
      </c>
      <c r="W26" s="114">
        <v>10</v>
      </c>
      <c r="X26" s="114">
        <v>12</v>
      </c>
      <c r="Y26" s="110">
        <f t="shared" si="1"/>
        <v>57</v>
      </c>
      <c r="Z26" s="367" t="str">
        <f t="shared" si="2"/>
        <v>1.5</v>
      </c>
      <c r="AA26" s="119"/>
    </row>
    <row r="27" spans="2:27" ht="20.100000000000001" customHeight="1" x14ac:dyDescent="0.5">
      <c r="B27" s="231">
        <v>21</v>
      </c>
      <c r="C27" s="232" t="str">
        <f>'เวลาเรียน3-4'!D26</f>
        <v>เด็กหญิงกิติลักษณ์  โฉมเฉลา</v>
      </c>
      <c r="D27" s="113"/>
      <c r="E27" s="114"/>
      <c r="F27" s="114"/>
      <c r="G27" s="115"/>
      <c r="H27" s="116"/>
      <c r="I27" s="116"/>
      <c r="J27" s="116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7"/>
      <c r="V27" s="118">
        <f t="shared" si="0"/>
        <v>0</v>
      </c>
      <c r="W27" s="120"/>
      <c r="X27" s="120"/>
      <c r="Y27" s="110">
        <f t="shared" si="1"/>
        <v>0</v>
      </c>
      <c r="Z27" s="367" t="str">
        <f t="shared" si="2"/>
        <v>0</v>
      </c>
      <c r="AA27" s="119"/>
    </row>
    <row r="28" spans="2:27" ht="20.100000000000001" customHeight="1" x14ac:dyDescent="0.5">
      <c r="B28" s="233">
        <v>22</v>
      </c>
      <c r="C28" s="232"/>
      <c r="D28" s="113"/>
      <c r="E28" s="114"/>
      <c r="F28" s="114"/>
      <c r="G28" s="115"/>
      <c r="H28" s="116"/>
      <c r="I28" s="116"/>
      <c r="J28" s="116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7"/>
      <c r="V28" s="118"/>
      <c r="W28" s="114"/>
      <c r="X28" s="114"/>
      <c r="Y28" s="110"/>
      <c r="Z28" s="367"/>
      <c r="AA28" s="119"/>
    </row>
    <row r="29" spans="2:27" ht="20.100000000000001" customHeight="1" x14ac:dyDescent="0.5">
      <c r="B29" s="231">
        <v>23</v>
      </c>
      <c r="C29" s="232"/>
      <c r="D29" s="113"/>
      <c r="E29" s="114"/>
      <c r="F29" s="114"/>
      <c r="G29" s="115"/>
      <c r="H29" s="116"/>
      <c r="I29" s="116"/>
      <c r="J29" s="116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7"/>
      <c r="V29" s="118"/>
      <c r="W29" s="120"/>
      <c r="X29" s="120"/>
      <c r="Y29" s="110"/>
      <c r="Z29" s="367"/>
      <c r="AA29" s="119"/>
    </row>
    <row r="30" spans="2:27" ht="20.100000000000001" customHeight="1" x14ac:dyDescent="0.5">
      <c r="B30" s="112">
        <v>24</v>
      </c>
      <c r="C30" s="103"/>
      <c r="D30" s="113"/>
      <c r="E30" s="114"/>
      <c r="F30" s="114"/>
      <c r="G30" s="115"/>
      <c r="H30" s="116"/>
      <c r="I30" s="116"/>
      <c r="J30" s="116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7"/>
      <c r="V30" s="118"/>
      <c r="W30" s="114"/>
      <c r="X30" s="114"/>
      <c r="Y30" s="110"/>
      <c r="Z30" s="367"/>
      <c r="AA30" s="119"/>
    </row>
    <row r="31" spans="2:27" ht="20.100000000000001" customHeight="1" x14ac:dyDescent="0.5">
      <c r="B31" s="121">
        <v>25</v>
      </c>
      <c r="C31" s="103"/>
      <c r="D31" s="113"/>
      <c r="E31" s="114"/>
      <c r="F31" s="114"/>
      <c r="G31" s="115"/>
      <c r="H31" s="116"/>
      <c r="I31" s="116"/>
      <c r="J31" s="116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7"/>
      <c r="V31" s="118"/>
      <c r="W31" s="114"/>
      <c r="X31" s="114"/>
      <c r="Y31" s="110"/>
      <c r="Z31" s="367"/>
      <c r="AA31" s="122"/>
    </row>
    <row r="32" spans="2:27" ht="20.100000000000001" customHeight="1" x14ac:dyDescent="0.5">
      <c r="B32" s="112">
        <v>26</v>
      </c>
      <c r="C32" s="103"/>
      <c r="D32" s="113"/>
      <c r="E32" s="114"/>
      <c r="F32" s="114"/>
      <c r="G32" s="115"/>
      <c r="H32" s="116"/>
      <c r="I32" s="116"/>
      <c r="J32" s="116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7"/>
      <c r="V32" s="118"/>
      <c r="W32" s="114"/>
      <c r="X32" s="114"/>
      <c r="Y32" s="110"/>
      <c r="Z32" s="367"/>
      <c r="AA32" s="119"/>
    </row>
    <row r="33" spans="2:27" ht="20.100000000000001" customHeight="1" x14ac:dyDescent="0.5">
      <c r="B33" s="102">
        <v>27</v>
      </c>
      <c r="C33" s="103"/>
      <c r="D33" s="113"/>
      <c r="E33" s="114"/>
      <c r="F33" s="114"/>
      <c r="G33" s="115"/>
      <c r="H33" s="116"/>
      <c r="I33" s="116"/>
      <c r="J33" s="116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7"/>
      <c r="V33" s="118"/>
      <c r="W33" s="114"/>
      <c r="X33" s="114"/>
      <c r="Y33" s="110"/>
      <c r="Z33" s="367"/>
      <c r="AA33" s="119"/>
    </row>
    <row r="34" spans="2:27" ht="20.100000000000001" customHeight="1" x14ac:dyDescent="0.5">
      <c r="B34" s="112">
        <v>28</v>
      </c>
      <c r="C34" s="103"/>
      <c r="D34" s="113"/>
      <c r="E34" s="114"/>
      <c r="F34" s="114"/>
      <c r="G34" s="115"/>
      <c r="H34" s="116"/>
      <c r="I34" s="116"/>
      <c r="J34" s="116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7"/>
      <c r="V34" s="118"/>
      <c r="W34" s="114"/>
      <c r="X34" s="114"/>
      <c r="Y34" s="110"/>
      <c r="Z34" s="367"/>
      <c r="AA34" s="119"/>
    </row>
    <row r="35" spans="2:27" ht="20.100000000000001" customHeight="1" x14ac:dyDescent="0.5">
      <c r="B35" s="102">
        <v>29</v>
      </c>
      <c r="C35" s="103"/>
      <c r="D35" s="113"/>
      <c r="E35" s="114"/>
      <c r="F35" s="114"/>
      <c r="G35" s="115"/>
      <c r="H35" s="116"/>
      <c r="I35" s="116"/>
      <c r="J35" s="116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7"/>
      <c r="V35" s="118"/>
      <c r="W35" s="114"/>
      <c r="X35" s="114"/>
      <c r="Y35" s="110"/>
      <c r="Z35" s="367"/>
      <c r="AA35" s="119"/>
    </row>
    <row r="36" spans="2:27" ht="20.100000000000001" customHeight="1" x14ac:dyDescent="0.5">
      <c r="B36" s="112">
        <v>30</v>
      </c>
      <c r="C36" s="103"/>
      <c r="D36" s="113"/>
      <c r="E36" s="114"/>
      <c r="F36" s="114"/>
      <c r="G36" s="115"/>
      <c r="H36" s="116"/>
      <c r="I36" s="116"/>
      <c r="J36" s="116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7"/>
      <c r="V36" s="118"/>
      <c r="W36" s="114"/>
      <c r="X36" s="114"/>
      <c r="Y36" s="110"/>
      <c r="Z36" s="367"/>
      <c r="AA36" s="119"/>
    </row>
    <row r="37" spans="2:27" ht="20.100000000000001" customHeight="1" x14ac:dyDescent="0.5">
      <c r="B37" s="102">
        <v>31</v>
      </c>
      <c r="C37" s="103"/>
      <c r="D37" s="113"/>
      <c r="E37" s="114"/>
      <c r="F37" s="114"/>
      <c r="G37" s="115"/>
      <c r="H37" s="116"/>
      <c r="I37" s="116"/>
      <c r="J37" s="116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7"/>
      <c r="V37" s="118"/>
      <c r="W37" s="114"/>
      <c r="X37" s="114"/>
      <c r="Y37" s="110"/>
      <c r="Z37" s="367"/>
      <c r="AA37" s="119"/>
    </row>
    <row r="38" spans="2:27" ht="20.100000000000001" customHeight="1" x14ac:dyDescent="0.5">
      <c r="B38" s="112">
        <v>32</v>
      </c>
      <c r="C38" s="103"/>
      <c r="D38" s="113"/>
      <c r="E38" s="114"/>
      <c r="F38" s="114"/>
      <c r="G38" s="115"/>
      <c r="H38" s="116"/>
      <c r="I38" s="116"/>
      <c r="J38" s="116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7"/>
      <c r="V38" s="118"/>
      <c r="W38" s="114"/>
      <c r="X38" s="114"/>
      <c r="Y38" s="110"/>
      <c r="Z38" s="367"/>
      <c r="AA38" s="119"/>
    </row>
    <row r="39" spans="2:27" ht="20.100000000000001" customHeight="1" x14ac:dyDescent="0.5">
      <c r="B39" s="112">
        <v>33</v>
      </c>
      <c r="C39" s="103"/>
      <c r="D39" s="113"/>
      <c r="E39" s="114"/>
      <c r="F39" s="114"/>
      <c r="G39" s="115"/>
      <c r="H39" s="116"/>
      <c r="I39" s="116"/>
      <c r="J39" s="116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7"/>
      <c r="V39" s="118"/>
      <c r="W39" s="114"/>
      <c r="X39" s="114"/>
      <c r="Y39" s="110"/>
      <c r="Z39" s="367"/>
      <c r="AA39" s="119"/>
    </row>
    <row r="40" spans="2:27" ht="20.100000000000001" customHeight="1" x14ac:dyDescent="0.5">
      <c r="B40" s="112">
        <v>34</v>
      </c>
      <c r="C40" s="103"/>
      <c r="D40" s="113"/>
      <c r="E40" s="114"/>
      <c r="F40" s="114"/>
      <c r="G40" s="115"/>
      <c r="H40" s="116"/>
      <c r="I40" s="116"/>
      <c r="J40" s="116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7"/>
      <c r="V40" s="118"/>
      <c r="W40" s="114"/>
      <c r="X40" s="114"/>
      <c r="Y40" s="110"/>
      <c r="Z40" s="367"/>
      <c r="AA40" s="119"/>
    </row>
    <row r="41" spans="2:27" ht="20.100000000000001" customHeight="1" thickBot="1" x14ac:dyDescent="0.55000000000000004">
      <c r="B41" s="390">
        <v>35</v>
      </c>
      <c r="C41" s="391"/>
      <c r="D41" s="392"/>
      <c r="E41" s="380"/>
      <c r="F41" s="380"/>
      <c r="G41" s="381"/>
      <c r="H41" s="393"/>
      <c r="I41" s="393"/>
      <c r="J41" s="393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94"/>
      <c r="V41" s="395"/>
      <c r="W41" s="380"/>
      <c r="X41" s="380"/>
      <c r="Y41" s="396"/>
      <c r="Z41" s="397"/>
      <c r="AA41" s="398"/>
    </row>
    <row r="42" spans="2:27" ht="17.100000000000001" customHeight="1" x14ac:dyDescent="0.5"/>
    <row r="43" spans="2:27" ht="17.100000000000001" customHeight="1" x14ac:dyDescent="0.55000000000000004">
      <c r="P43" s="123" t="s">
        <v>26</v>
      </c>
      <c r="Q43" s="123"/>
      <c r="R43" s="123"/>
      <c r="S43" s="124">
        <v>0</v>
      </c>
      <c r="U43" s="125" t="s">
        <v>27</v>
      </c>
      <c r="V43" s="126"/>
      <c r="W43" s="127">
        <f>COUNTIF($Z$7:$Z$42,"0")</f>
        <v>8</v>
      </c>
      <c r="X43" s="128" t="s">
        <v>28</v>
      </c>
      <c r="Z43" s="129"/>
    </row>
    <row r="44" spans="2:27" ht="17.100000000000001" customHeight="1" x14ac:dyDescent="0.55000000000000004">
      <c r="P44" s="123" t="s">
        <v>26</v>
      </c>
      <c r="R44" s="123"/>
      <c r="S44" s="124">
        <v>1</v>
      </c>
      <c r="U44" s="125" t="s">
        <v>27</v>
      </c>
      <c r="V44" s="126"/>
      <c r="W44" s="127">
        <f>COUNTIF($Z$7:$Z$42,"1")</f>
        <v>2</v>
      </c>
      <c r="X44" s="128" t="s">
        <v>28</v>
      </c>
    </row>
    <row r="45" spans="2:27" ht="17.100000000000001" customHeight="1" x14ac:dyDescent="0.55000000000000004">
      <c r="P45" s="123" t="s">
        <v>26</v>
      </c>
      <c r="Q45" s="123"/>
      <c r="R45" s="123"/>
      <c r="S45" s="505">
        <v>1.5</v>
      </c>
      <c r="T45" s="506"/>
      <c r="U45" s="125" t="s">
        <v>27</v>
      </c>
      <c r="V45" s="126"/>
      <c r="W45" s="127">
        <f>COUNTIF($Z$7:$Z$42,"1.5")</f>
        <v>3</v>
      </c>
      <c r="X45" s="128" t="s">
        <v>28</v>
      </c>
    </row>
    <row r="46" spans="2:27" ht="17.100000000000001" customHeight="1" x14ac:dyDescent="0.55000000000000004">
      <c r="P46" s="123" t="s">
        <v>26</v>
      </c>
      <c r="Q46" s="123"/>
      <c r="R46" s="123"/>
      <c r="S46" s="130">
        <v>2</v>
      </c>
      <c r="U46" s="125" t="s">
        <v>27</v>
      </c>
      <c r="V46" s="126"/>
      <c r="W46" s="127">
        <f>COUNTIF($Z$7:$Z$42,"2")</f>
        <v>2</v>
      </c>
      <c r="X46" s="128" t="s">
        <v>28</v>
      </c>
      <c r="Z46" s="129"/>
    </row>
    <row r="47" spans="2:27" ht="17.100000000000001" customHeight="1" x14ac:dyDescent="0.55000000000000004">
      <c r="P47" s="123" t="s">
        <v>26</v>
      </c>
      <c r="Q47" s="123"/>
      <c r="R47" s="123"/>
      <c r="S47" s="505">
        <v>2.5</v>
      </c>
      <c r="T47" s="507"/>
      <c r="U47" s="125" t="s">
        <v>27</v>
      </c>
      <c r="V47" s="126"/>
      <c r="W47" s="127">
        <f>COUNTIF($Z$7:$Z$42,"2.5")</f>
        <v>1</v>
      </c>
      <c r="X47" s="128" t="s">
        <v>28</v>
      </c>
    </row>
    <row r="48" spans="2:27" ht="17.100000000000001" customHeight="1" x14ac:dyDescent="0.55000000000000004">
      <c r="P48" s="123" t="s">
        <v>26</v>
      </c>
      <c r="Q48" s="123"/>
      <c r="R48" s="123"/>
      <c r="S48" s="124">
        <v>3</v>
      </c>
      <c r="U48" s="125" t="s">
        <v>27</v>
      </c>
      <c r="V48" s="126"/>
      <c r="W48" s="127">
        <f>COUNTIF($Z$7:$Z$42,"3")</f>
        <v>2</v>
      </c>
      <c r="X48" s="128" t="s">
        <v>28</v>
      </c>
    </row>
    <row r="49" spans="16:24" ht="17.100000000000001" customHeight="1" x14ac:dyDescent="0.55000000000000004">
      <c r="P49" s="123" t="s">
        <v>26</v>
      </c>
      <c r="Q49" s="123"/>
      <c r="R49" s="123"/>
      <c r="S49" s="505">
        <v>3.5</v>
      </c>
      <c r="T49" s="507"/>
      <c r="U49" s="125" t="s">
        <v>27</v>
      </c>
      <c r="V49" s="126"/>
      <c r="W49" s="127">
        <f>COUNTIF($Z$7:$Z$42,"3.5")</f>
        <v>1</v>
      </c>
      <c r="X49" s="128" t="s">
        <v>28</v>
      </c>
    </row>
    <row r="50" spans="16:24" ht="17.100000000000001" customHeight="1" x14ac:dyDescent="0.55000000000000004">
      <c r="P50" s="123" t="s">
        <v>26</v>
      </c>
      <c r="Q50" s="123"/>
      <c r="R50" s="123"/>
      <c r="S50" s="124">
        <v>4</v>
      </c>
      <c r="U50" s="125" t="s">
        <v>27</v>
      </c>
      <c r="V50" s="126"/>
      <c r="W50" s="127">
        <f>COUNTIF($Z$7:$Z$42,"4")</f>
        <v>2</v>
      </c>
      <c r="X50" s="128" t="s">
        <v>28</v>
      </c>
    </row>
    <row r="51" spans="16:24" ht="17.100000000000001" customHeight="1" x14ac:dyDescent="0.55000000000000004">
      <c r="Q51" s="128" t="s">
        <v>30</v>
      </c>
      <c r="S51" s="124" t="s">
        <v>17</v>
      </c>
      <c r="U51" s="125" t="s">
        <v>27</v>
      </c>
      <c r="V51" s="126"/>
      <c r="W51" s="127">
        <f>COUNTIF($Z$7:$Z$42,"ร")</f>
        <v>0</v>
      </c>
      <c r="X51" s="128" t="s">
        <v>28</v>
      </c>
    </row>
    <row r="52" spans="16:24" ht="17.100000000000001" customHeight="1" x14ac:dyDescent="0.55000000000000004">
      <c r="Q52" s="128" t="s">
        <v>30</v>
      </c>
      <c r="S52" s="128" t="s">
        <v>18</v>
      </c>
      <c r="U52" s="125" t="s">
        <v>27</v>
      </c>
      <c r="V52" s="126"/>
      <c r="W52" s="127">
        <f>COUNTIF($Z$7:$Z$42,"มส")</f>
        <v>0</v>
      </c>
      <c r="X52" s="128" t="s">
        <v>28</v>
      </c>
    </row>
    <row r="53" spans="16:24" ht="17.100000000000001" customHeight="1" x14ac:dyDescent="0.55000000000000004">
      <c r="Q53" s="128" t="s">
        <v>30</v>
      </c>
      <c r="S53" s="128" t="s">
        <v>19</v>
      </c>
      <c r="U53" s="125" t="s">
        <v>27</v>
      </c>
      <c r="V53" s="126"/>
      <c r="W53" s="127">
        <f>COUNTIF($Z$7:$Z$42,"ผ")</f>
        <v>0</v>
      </c>
      <c r="X53" s="128" t="s">
        <v>28</v>
      </c>
    </row>
    <row r="54" spans="16:24" ht="17.100000000000001" customHeight="1" x14ac:dyDescent="0.55000000000000004">
      <c r="Q54" s="128" t="s">
        <v>30</v>
      </c>
      <c r="S54" s="128" t="s">
        <v>20</v>
      </c>
      <c r="U54" s="125" t="s">
        <v>27</v>
      </c>
      <c r="V54" s="126"/>
      <c r="W54" s="127">
        <f>COUNTIF($Z$7:$Z$42,"มผ")</f>
        <v>0</v>
      </c>
      <c r="X54" s="128" t="s">
        <v>28</v>
      </c>
    </row>
    <row r="55" spans="16:24" ht="17.100000000000001" customHeight="1" x14ac:dyDescent="0.55000000000000004">
      <c r="R55" s="126"/>
      <c r="S55" s="126"/>
      <c r="T55" s="128"/>
      <c r="U55" s="128"/>
      <c r="V55" s="128"/>
      <c r="W55" s="127">
        <f>SUM(W43:W54)</f>
        <v>21</v>
      </c>
      <c r="X55" s="128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B1:J432"/>
  <sheetViews>
    <sheetView view="pageBreakPreview" topLeftCell="A10" zoomScaleNormal="100" zoomScaleSheetLayoutView="100" workbookViewId="0">
      <selection activeCell="C26" sqref="C26:F27"/>
    </sheetView>
  </sheetViews>
  <sheetFormatPr defaultColWidth="9.140625" defaultRowHeight="24" x14ac:dyDescent="0.55000000000000004"/>
  <cols>
    <col min="1" max="1" width="4.5703125" style="1" customWidth="1"/>
    <col min="2" max="2" width="5.42578125" style="11" customWidth="1"/>
    <col min="3" max="3" width="9.140625" style="11"/>
    <col min="4" max="4" width="29.28515625" style="1" customWidth="1"/>
    <col min="5" max="6" width="9.28515625" style="11" customWidth="1"/>
    <col min="7" max="8" width="11" style="1" customWidth="1"/>
    <col min="9" max="9" width="11" style="22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3" t="s">
        <v>65</v>
      </c>
      <c r="C1" s="533"/>
      <c r="D1" s="533"/>
      <c r="E1" s="533"/>
      <c r="F1" s="533"/>
      <c r="G1" s="533"/>
      <c r="H1" s="533"/>
      <c r="I1" s="533"/>
      <c r="J1" s="533"/>
    </row>
    <row r="2" spans="2:10" ht="24.95" customHeight="1" x14ac:dyDescent="0.55000000000000004">
      <c r="B2" s="533" t="s">
        <v>92</v>
      </c>
      <c r="C2" s="533"/>
      <c r="D2" s="533"/>
      <c r="E2" s="533"/>
      <c r="F2" s="533"/>
      <c r="G2" s="533"/>
      <c r="H2" s="533"/>
      <c r="I2" s="533"/>
      <c r="J2" s="533"/>
    </row>
    <row r="3" spans="2:10" s="5" customFormat="1" ht="18" customHeight="1" x14ac:dyDescent="0.5">
      <c r="B3" s="565" t="s">
        <v>33</v>
      </c>
      <c r="C3" s="565" t="s">
        <v>34</v>
      </c>
      <c r="D3" s="566" t="s">
        <v>51</v>
      </c>
      <c r="E3" s="2" t="s">
        <v>3</v>
      </c>
      <c r="F3" s="2" t="s">
        <v>66</v>
      </c>
      <c r="G3" s="536" t="s">
        <v>43</v>
      </c>
      <c r="H3" s="16"/>
      <c r="I3" s="3"/>
      <c r="J3" s="4"/>
    </row>
    <row r="4" spans="2:10" s="5" customFormat="1" ht="18" customHeight="1" x14ac:dyDescent="0.5">
      <c r="B4" s="565"/>
      <c r="C4" s="565"/>
      <c r="D4" s="566"/>
      <c r="E4" s="6">
        <v>100</v>
      </c>
      <c r="F4" s="6" t="s">
        <v>67</v>
      </c>
      <c r="G4" s="536"/>
      <c r="H4" s="17"/>
      <c r="I4" s="249"/>
      <c r="J4" s="7"/>
    </row>
    <row r="5" spans="2:10" s="5" customFormat="1" ht="18" customHeight="1" x14ac:dyDescent="0.5">
      <c r="B5" s="8">
        <v>1</v>
      </c>
      <c r="C5" s="8">
        <f>'เวลาเรียน3-4'!C6</f>
        <v>12306</v>
      </c>
      <c r="D5" s="18" t="str">
        <f>'เวลาเรียน3-4'!D6</f>
        <v>นาย สุพจน์  ชาลีกุล</v>
      </c>
      <c r="E5" s="8">
        <f>'รวมคะแนน3-4'!Y7</f>
        <v>57</v>
      </c>
      <c r="F5" s="8" t="str">
        <f>'รวมคะแนน3-4'!Z7</f>
        <v>1.5</v>
      </c>
      <c r="G5" s="9"/>
      <c r="H5" s="527" t="s">
        <v>15</v>
      </c>
      <c r="I5" s="527"/>
      <c r="J5" s="528"/>
    </row>
    <row r="6" spans="2:10" s="5" customFormat="1" ht="18" customHeight="1" x14ac:dyDescent="0.5">
      <c r="B6" s="8">
        <v>2</v>
      </c>
      <c r="C6" s="8">
        <f>'เวลาเรียน3-4'!C7</f>
        <v>12468</v>
      </c>
      <c r="D6" s="18" t="str">
        <f>'เวลาเรียน3-4'!D7</f>
        <v>เด็กหญิง พกาวรรณ  แม้นประดิษฐ์</v>
      </c>
      <c r="E6" s="8">
        <f>'รวมคะแนน3-4'!Y8</f>
        <v>52</v>
      </c>
      <c r="F6" s="8" t="str">
        <f>'รวมคะแนน3-4'!Z8</f>
        <v>1</v>
      </c>
      <c r="G6" s="9"/>
      <c r="H6" s="17" t="s">
        <v>68</v>
      </c>
      <c r="I6" s="249">
        <f>'รวมคะแนน3-4'!W44</f>
        <v>2</v>
      </c>
      <c r="J6" s="250" t="s">
        <v>28</v>
      </c>
    </row>
    <row r="7" spans="2:10" s="5" customFormat="1" ht="18" customHeight="1" x14ac:dyDescent="0.5">
      <c r="B7" s="8">
        <v>3</v>
      </c>
      <c r="C7" s="8">
        <f>'เวลาเรียน3-4'!C8</f>
        <v>12480</v>
      </c>
      <c r="D7" s="18" t="str">
        <f>'เวลาเรียน3-4'!D8</f>
        <v>เด็กชาย เพชรพนม  เอี่ยมแก้ว</v>
      </c>
      <c r="E7" s="8">
        <f>'รวมคะแนน3-4'!Y9</f>
        <v>59</v>
      </c>
      <c r="F7" s="8" t="str">
        <f>'รวมคะแนน3-4'!Z9</f>
        <v>1.5</v>
      </c>
      <c r="G7" s="9"/>
      <c r="H7" s="17" t="s">
        <v>69</v>
      </c>
      <c r="I7" s="249">
        <f>'รวมคะแนน3-4'!W45</f>
        <v>3</v>
      </c>
      <c r="J7" s="250" t="s">
        <v>28</v>
      </c>
    </row>
    <row r="8" spans="2:10" s="5" customFormat="1" ht="18" customHeight="1" x14ac:dyDescent="0.5">
      <c r="B8" s="8">
        <v>4</v>
      </c>
      <c r="C8" s="8">
        <f>'เวลาเรียน3-4'!C9</f>
        <v>12487</v>
      </c>
      <c r="D8" s="18" t="str">
        <f>'เวลาเรียน3-4'!D9</f>
        <v>เด็กชาย ชนะชัย  ต่างใจ</v>
      </c>
      <c r="E8" s="8">
        <f>'รวมคะแนน3-4'!Y10</f>
        <v>63</v>
      </c>
      <c r="F8" s="8" t="str">
        <f>'รวมคะแนน3-4'!Z10</f>
        <v>2</v>
      </c>
      <c r="G8" s="9"/>
      <c r="H8" s="17" t="s">
        <v>70</v>
      </c>
      <c r="I8" s="249">
        <f>'รวมคะแนน3-4'!W46</f>
        <v>2</v>
      </c>
      <c r="J8" s="250" t="s">
        <v>28</v>
      </c>
    </row>
    <row r="9" spans="2:10" s="5" customFormat="1" ht="18" customHeight="1" x14ac:dyDescent="0.5">
      <c r="B9" s="8">
        <v>5</v>
      </c>
      <c r="C9" s="8">
        <f>'เวลาเรียน3-4'!C10</f>
        <v>12490</v>
      </c>
      <c r="D9" s="18" t="str">
        <f>'เวลาเรียน3-4'!D10</f>
        <v>เด็กหญิง นุชนาฎ  ธันวานนท์</v>
      </c>
      <c r="E9" s="8">
        <f>'รวมคะแนน3-4'!Y11</f>
        <v>71</v>
      </c>
      <c r="F9" s="8" t="str">
        <f>'รวมคะแนน3-4'!Z11</f>
        <v>3</v>
      </c>
      <c r="G9" s="9"/>
      <c r="H9" s="17" t="s">
        <v>71</v>
      </c>
      <c r="I9" s="249">
        <f>'รวมคะแนน3-4'!W47</f>
        <v>1</v>
      </c>
      <c r="J9" s="250" t="s">
        <v>28</v>
      </c>
    </row>
    <row r="10" spans="2:10" s="5" customFormat="1" ht="18" customHeight="1" x14ac:dyDescent="0.5">
      <c r="B10" s="8">
        <v>6</v>
      </c>
      <c r="C10" s="8">
        <f>'เวลาเรียน3-4'!C11</f>
        <v>12509</v>
      </c>
      <c r="D10" s="18" t="str">
        <f>'เวลาเรียน3-4'!D11</f>
        <v>เด็กชาย ฐปณวัฒน์  กองอ้น</v>
      </c>
      <c r="E10" s="8">
        <f>'รวมคะแนน3-4'!Y12</f>
        <v>54</v>
      </c>
      <c r="F10" s="8" t="str">
        <f>'รวมคะแนน3-4'!Z12</f>
        <v>1</v>
      </c>
      <c r="G10" s="9"/>
      <c r="H10" s="17" t="s">
        <v>72</v>
      </c>
      <c r="I10" s="249">
        <f>'รวมคะแนน3-4'!W48</f>
        <v>2</v>
      </c>
      <c r="J10" s="250" t="s">
        <v>28</v>
      </c>
    </row>
    <row r="11" spans="2:10" s="5" customFormat="1" ht="18" customHeight="1" x14ac:dyDescent="0.5">
      <c r="B11" s="8">
        <v>7</v>
      </c>
      <c r="C11" s="8">
        <f>'เวลาเรียน3-4'!C12</f>
        <v>12529</v>
      </c>
      <c r="D11" s="18" t="str">
        <f>'เวลาเรียน3-4'!D12</f>
        <v>เด็กหญิง ปัญญารัตน์  นามกระโทก</v>
      </c>
      <c r="E11" s="8">
        <f>'รวมคะแนน3-4'!Y13</f>
        <v>0</v>
      </c>
      <c r="F11" s="8" t="str">
        <f>'รวมคะแนน3-4'!Z13</f>
        <v>0</v>
      </c>
      <c r="G11" s="9"/>
      <c r="H11" s="17" t="s">
        <v>73</v>
      </c>
      <c r="I11" s="249">
        <f>'รวมคะแนน3-4'!W49</f>
        <v>1</v>
      </c>
      <c r="J11" s="250" t="s">
        <v>28</v>
      </c>
    </row>
    <row r="12" spans="2:10" s="5" customFormat="1" ht="18" customHeight="1" x14ac:dyDescent="0.5">
      <c r="B12" s="8">
        <v>8</v>
      </c>
      <c r="C12" s="8">
        <f>'เวลาเรียน3-4'!C13</f>
        <v>12532</v>
      </c>
      <c r="D12" s="18" t="str">
        <f>'เวลาเรียน3-4'!D13</f>
        <v>เด็กหญิง ปอ  เพ็งกระจ่าง</v>
      </c>
      <c r="E12" s="8">
        <f>'รวมคะแนน3-4'!Y14</f>
        <v>86</v>
      </c>
      <c r="F12" s="8">
        <f>'รวมคะแนน3-4'!Z14</f>
        <v>4</v>
      </c>
      <c r="G12" s="9"/>
      <c r="H12" s="17" t="s">
        <v>74</v>
      </c>
      <c r="I12" s="249">
        <f>'รวมคะแนน3-4'!W50</f>
        <v>2</v>
      </c>
      <c r="J12" s="250" t="s">
        <v>28</v>
      </c>
    </row>
    <row r="13" spans="2:10" s="5" customFormat="1" ht="18" customHeight="1" x14ac:dyDescent="0.5">
      <c r="B13" s="8">
        <v>9</v>
      </c>
      <c r="C13" s="8">
        <f>'เวลาเรียน3-4'!C14</f>
        <v>12542</v>
      </c>
      <c r="D13" s="18" t="str">
        <f>'เวลาเรียน3-4'!D14</f>
        <v>เด็กชาย ธีรวุฒิ  ทรวดทรง</v>
      </c>
      <c r="E13" s="8">
        <f>'รวมคะแนน3-4'!Y15</f>
        <v>74</v>
      </c>
      <c r="F13" s="8" t="str">
        <f>'รวมคะแนน3-4'!Z15</f>
        <v>3</v>
      </c>
      <c r="G13" s="9"/>
      <c r="H13" s="19" t="s">
        <v>75</v>
      </c>
      <c r="I13" s="251">
        <f>SUM(I6:I12)</f>
        <v>13</v>
      </c>
      <c r="J13" s="252" t="s">
        <v>28</v>
      </c>
    </row>
    <row r="14" spans="2:10" s="5" customFormat="1" ht="18" customHeight="1" x14ac:dyDescent="0.5">
      <c r="B14" s="8">
        <v>10</v>
      </c>
      <c r="C14" s="8">
        <f>'เวลาเรียน3-4'!C15</f>
        <v>12546</v>
      </c>
      <c r="D14" s="18" t="str">
        <f>'เวลาเรียน3-4'!D15</f>
        <v>เด็กชาย ภากร  วงศ์สุข</v>
      </c>
      <c r="E14" s="8">
        <f>'รวมคะแนน3-4'!Y16</f>
        <v>0</v>
      </c>
      <c r="F14" s="8" t="str">
        <f>'รวมคะแนน3-4'!Z16</f>
        <v>0</v>
      </c>
      <c r="G14" s="9"/>
      <c r="H14" s="17" t="s">
        <v>76</v>
      </c>
      <c r="I14" s="249">
        <f>'รวมคะแนน3-4'!W43</f>
        <v>8</v>
      </c>
      <c r="J14" s="250" t="s">
        <v>28</v>
      </c>
    </row>
    <row r="15" spans="2:10" s="5" customFormat="1" ht="18" customHeight="1" x14ac:dyDescent="0.5">
      <c r="B15" s="8">
        <v>11</v>
      </c>
      <c r="C15" s="8">
        <f>'เวลาเรียน3-4'!C16</f>
        <v>12549</v>
      </c>
      <c r="D15" s="18" t="str">
        <f>'เวลาเรียน3-4'!D16</f>
        <v>เด็กชาย สุทธิพงศ์  ทรัพย์สกุล</v>
      </c>
      <c r="E15" s="8">
        <f>'รวมคะแนน3-4'!Y17</f>
        <v>0</v>
      </c>
      <c r="F15" s="8" t="str">
        <f>'รวมคะแนน3-4'!Z17</f>
        <v>0</v>
      </c>
      <c r="G15" s="9"/>
      <c r="H15" s="17" t="s">
        <v>17</v>
      </c>
      <c r="I15" s="249">
        <f>'รวมคะแนน3-4'!W51</f>
        <v>0</v>
      </c>
      <c r="J15" s="250" t="s">
        <v>28</v>
      </c>
    </row>
    <row r="16" spans="2:10" s="5" customFormat="1" ht="18" customHeight="1" x14ac:dyDescent="0.5">
      <c r="B16" s="8">
        <v>12</v>
      </c>
      <c r="C16" s="8">
        <f>'เวลาเรียน3-4'!C17</f>
        <v>12564</v>
      </c>
      <c r="D16" s="18" t="str">
        <f>'เวลาเรียน3-4'!D17</f>
        <v>เด็กหญิง นิรมล  อินทสร</v>
      </c>
      <c r="E16" s="8">
        <f>'รวมคะแนน3-4'!Y18</f>
        <v>0</v>
      </c>
      <c r="F16" s="8" t="str">
        <f>'รวมคะแนน3-4'!Z18</f>
        <v>0</v>
      </c>
      <c r="G16" s="9"/>
      <c r="H16" s="17" t="s">
        <v>18</v>
      </c>
      <c r="I16" s="249">
        <f>'รวมคะแนน3-4'!W52</f>
        <v>0</v>
      </c>
      <c r="J16" s="250" t="s">
        <v>28</v>
      </c>
    </row>
    <row r="17" spans="2:10" s="5" customFormat="1" ht="18" customHeight="1" x14ac:dyDescent="0.5">
      <c r="B17" s="8">
        <v>13</v>
      </c>
      <c r="C17" s="8">
        <f>'เวลาเรียน3-4'!C18</f>
        <v>12922</v>
      </c>
      <c r="D17" s="18" t="str">
        <f>'เวลาเรียน3-4'!D18</f>
        <v>เด็กชาย ธงชัย  บุญมา</v>
      </c>
      <c r="E17" s="8">
        <f>'รวมคะแนน3-4'!Y19</f>
        <v>80</v>
      </c>
      <c r="F17" s="8">
        <f>'รวมคะแนน3-4'!Z19</f>
        <v>4</v>
      </c>
      <c r="G17" s="9"/>
      <c r="H17" s="19" t="s">
        <v>77</v>
      </c>
      <c r="I17" s="251">
        <f>SUM(I14:I16)</f>
        <v>8</v>
      </c>
      <c r="J17" s="252" t="s">
        <v>28</v>
      </c>
    </row>
    <row r="18" spans="2:10" s="5" customFormat="1" ht="18" customHeight="1" x14ac:dyDescent="0.5">
      <c r="B18" s="8">
        <v>14</v>
      </c>
      <c r="C18" s="8">
        <f>'เวลาเรียน3-4'!C19</f>
        <v>12957</v>
      </c>
      <c r="D18" s="18" t="str">
        <f>'เวลาเรียน3-4'!D19</f>
        <v>เด็กชาย อรรถวุฒิ  ชวดจอหอ</v>
      </c>
      <c r="E18" s="8">
        <f>'รวมคะแนน3-4'!Y20</f>
        <v>0</v>
      </c>
      <c r="F18" s="8" t="str">
        <f>'รวมคะแนน3-4'!Z20</f>
        <v>0</v>
      </c>
      <c r="G18" s="9"/>
      <c r="H18" s="19" t="s">
        <v>1</v>
      </c>
      <c r="I18" s="20">
        <f>SUM(I13,(I17),)</f>
        <v>21</v>
      </c>
      <c r="J18" s="252" t="s">
        <v>28</v>
      </c>
    </row>
    <row r="19" spans="2:10" s="5" customFormat="1" ht="18" customHeight="1" x14ac:dyDescent="0.5">
      <c r="B19" s="8">
        <v>15</v>
      </c>
      <c r="C19" s="8">
        <f>'เวลาเรียน3-4'!C20</f>
        <v>13247</v>
      </c>
      <c r="D19" s="18" t="str">
        <f>'เวลาเรียน3-4'!D20</f>
        <v>เด็กชาย อภิเดช  มาศศักดา</v>
      </c>
      <c r="E19" s="8">
        <f>'รวมคะแนน3-4'!Y21</f>
        <v>67</v>
      </c>
      <c r="F19" s="8" t="str">
        <f>'รวมคะแนน3-4'!Z21</f>
        <v>2.5</v>
      </c>
      <c r="G19" s="9"/>
      <c r="H19" s="17"/>
      <c r="I19" s="17"/>
      <c r="J19" s="7"/>
    </row>
    <row r="20" spans="2:10" s="5" customFormat="1" ht="18" customHeight="1" x14ac:dyDescent="0.5">
      <c r="B20" s="8">
        <v>16</v>
      </c>
      <c r="C20" s="8">
        <f>'เวลาเรียน3-4'!C21</f>
        <v>13329</v>
      </c>
      <c r="D20" s="18" t="str">
        <f>'เวลาเรียน3-4'!D21</f>
        <v>เด็กหญิง ฐิติพร   อะโน</v>
      </c>
      <c r="E20" s="8">
        <f>'รวมคะแนน3-4'!Y22</f>
        <v>62</v>
      </c>
      <c r="F20" s="8" t="str">
        <f>'รวมคะแนน3-4'!Z22</f>
        <v>2</v>
      </c>
      <c r="G20" s="9"/>
      <c r="H20" s="531" t="s">
        <v>106</v>
      </c>
      <c r="I20" s="529"/>
      <c r="J20" s="530"/>
    </row>
    <row r="21" spans="2:10" s="5" customFormat="1" ht="18" customHeight="1" x14ac:dyDescent="0.5">
      <c r="B21" s="8">
        <v>17</v>
      </c>
      <c r="C21" s="8">
        <f>'เวลาเรียน3-4'!C22</f>
        <v>13332</v>
      </c>
      <c r="D21" s="18" t="str">
        <f>'เวลาเรียน3-4'!D22</f>
        <v>เด็กหญิง สุธินันท์   ราชสำเภา</v>
      </c>
      <c r="E21" s="8">
        <f>'รวมคะแนน3-4'!Y23</f>
        <v>0</v>
      </c>
      <c r="F21" s="8" t="str">
        <f>'รวมคะแนน3-4'!Z23</f>
        <v>0</v>
      </c>
      <c r="G21" s="9"/>
      <c r="H21" s="532" t="s">
        <v>78</v>
      </c>
      <c r="I21" s="523"/>
      <c r="J21" s="524"/>
    </row>
    <row r="22" spans="2:10" s="5" customFormat="1" ht="18" customHeight="1" x14ac:dyDescent="0.5">
      <c r="B22" s="8">
        <v>18</v>
      </c>
      <c r="C22" s="8">
        <f>'เวลาเรียน3-4'!C23</f>
        <v>13385</v>
      </c>
      <c r="D22" s="18" t="str">
        <f>'เวลาเรียน3-4'!D23</f>
        <v>เด็กชาย ศราวุฒิ  ป้องคำสิงห์</v>
      </c>
      <c r="E22" s="8">
        <f>'รวมคะแนน3-4'!Y24</f>
        <v>0</v>
      </c>
      <c r="F22" s="8" t="str">
        <f>'รวมคะแนน3-4'!Z24</f>
        <v>0</v>
      </c>
      <c r="G22" s="9"/>
      <c r="H22" s="17"/>
      <c r="I22" s="17"/>
      <c r="J22" s="7"/>
    </row>
    <row r="23" spans="2:10" s="5" customFormat="1" ht="18" customHeight="1" x14ac:dyDescent="0.5">
      <c r="B23" s="8">
        <v>19</v>
      </c>
      <c r="C23" s="8">
        <f>'เวลาเรียน3-4'!C24</f>
        <v>13502</v>
      </c>
      <c r="D23" s="18" t="str">
        <f>'เวลาเรียน3-4'!D24</f>
        <v>เด็กหญิง วราภรณ์  เกษมราช</v>
      </c>
      <c r="E23" s="8">
        <f>'รวมคะแนน3-4'!Y25</f>
        <v>75</v>
      </c>
      <c r="F23" s="8" t="str">
        <f>'รวมคะแนน3-4'!Z25</f>
        <v>3.5</v>
      </c>
      <c r="G23" s="9"/>
      <c r="H23" s="531" t="s">
        <v>107</v>
      </c>
      <c r="I23" s="529"/>
      <c r="J23" s="530"/>
    </row>
    <row r="24" spans="2:10" s="5" customFormat="1" ht="18" customHeight="1" x14ac:dyDescent="0.5">
      <c r="B24" s="8">
        <v>20</v>
      </c>
      <c r="C24" s="8">
        <f>'เวลาเรียน3-4'!C25</f>
        <v>13725</v>
      </c>
      <c r="D24" s="18" t="str">
        <f>'เวลาเรียน3-4'!D25</f>
        <v>เด็กหญิงนภัค  ลักษณะสุต</v>
      </c>
      <c r="E24" s="8">
        <f>'รวมคะแนน3-4'!Y26</f>
        <v>57</v>
      </c>
      <c r="F24" s="8" t="str">
        <f>'รวมคะแนน3-4'!Z26</f>
        <v>1.5</v>
      </c>
      <c r="G24" s="9"/>
      <c r="H24" s="532" t="s">
        <v>78</v>
      </c>
      <c r="I24" s="523"/>
      <c r="J24" s="524"/>
    </row>
    <row r="25" spans="2:10" s="5" customFormat="1" ht="18" customHeight="1" x14ac:dyDescent="0.5">
      <c r="B25" s="8">
        <v>21</v>
      </c>
      <c r="C25" s="8">
        <f>'เวลาเรียน3-4'!C26</f>
        <v>13896</v>
      </c>
      <c r="D25" s="18" t="str">
        <f>'เวลาเรียน3-4'!D26</f>
        <v>เด็กหญิงกิติลักษณ์  โฉมเฉลา</v>
      </c>
      <c r="E25" s="8">
        <f>'รวมคะแนน3-4'!Y27</f>
        <v>0</v>
      </c>
      <c r="F25" s="8" t="str">
        <f>'รวมคะแนน3-4'!Z27</f>
        <v>0</v>
      </c>
      <c r="G25" s="9"/>
      <c r="H25" s="17"/>
      <c r="I25" s="17"/>
      <c r="J25" s="7"/>
    </row>
    <row r="26" spans="2:10" s="5" customFormat="1" ht="18" customHeight="1" x14ac:dyDescent="0.5">
      <c r="B26" s="8">
        <v>22</v>
      </c>
      <c r="C26" s="8"/>
      <c r="D26" s="18"/>
      <c r="E26" s="8"/>
      <c r="F26" s="8"/>
      <c r="G26" s="9"/>
      <c r="H26" s="529" t="s">
        <v>108</v>
      </c>
      <c r="I26" s="529"/>
      <c r="J26" s="530"/>
    </row>
    <row r="27" spans="2:10" s="5" customFormat="1" ht="18" customHeight="1" x14ac:dyDescent="0.5">
      <c r="B27" s="8">
        <v>23</v>
      </c>
      <c r="C27" s="8"/>
      <c r="D27" s="18"/>
      <c r="E27" s="8"/>
      <c r="F27" s="8"/>
      <c r="G27" s="9"/>
      <c r="H27" s="523" t="s">
        <v>105</v>
      </c>
      <c r="I27" s="523"/>
      <c r="J27" s="524"/>
    </row>
    <row r="28" spans="2:10" s="5" customFormat="1" ht="18" customHeight="1" x14ac:dyDescent="0.5">
      <c r="B28" s="8">
        <v>24</v>
      </c>
      <c r="C28" s="8"/>
      <c r="D28" s="18"/>
      <c r="E28" s="8"/>
      <c r="F28" s="8"/>
      <c r="G28" s="9"/>
      <c r="H28" s="17"/>
      <c r="I28" s="17"/>
      <c r="J28" s="7"/>
    </row>
    <row r="29" spans="2:10" s="5" customFormat="1" ht="18" customHeight="1" x14ac:dyDescent="0.5">
      <c r="B29" s="8">
        <v>25</v>
      </c>
      <c r="C29" s="8"/>
      <c r="D29" s="18"/>
      <c r="E29" s="8"/>
      <c r="F29" s="8"/>
      <c r="G29" s="9"/>
      <c r="H29" s="529" t="s">
        <v>109</v>
      </c>
      <c r="I29" s="529"/>
      <c r="J29" s="530"/>
    </row>
    <row r="30" spans="2:10" s="5" customFormat="1" ht="18" customHeight="1" x14ac:dyDescent="0.5">
      <c r="B30" s="8">
        <v>26</v>
      </c>
      <c r="C30" s="8"/>
      <c r="D30" s="18"/>
      <c r="E30" s="8"/>
      <c r="F30" s="8"/>
      <c r="G30" s="9"/>
      <c r="H30" s="523" t="s">
        <v>79</v>
      </c>
      <c r="I30" s="523"/>
      <c r="J30" s="524"/>
    </row>
    <row r="31" spans="2:10" s="5" customFormat="1" ht="18" customHeight="1" x14ac:dyDescent="0.5">
      <c r="B31" s="8">
        <v>27</v>
      </c>
      <c r="C31" s="8"/>
      <c r="D31" s="18"/>
      <c r="E31" s="8"/>
      <c r="F31" s="8"/>
      <c r="G31" s="9"/>
      <c r="H31" s="523"/>
      <c r="I31" s="523"/>
      <c r="J31" s="524"/>
    </row>
    <row r="32" spans="2:10" s="5" customFormat="1" ht="18" customHeight="1" x14ac:dyDescent="0.5">
      <c r="B32" s="8">
        <v>28</v>
      </c>
      <c r="C32" s="8"/>
      <c r="D32" s="18"/>
      <c r="E32" s="8"/>
      <c r="F32" s="8"/>
      <c r="G32" s="9"/>
      <c r="H32" s="17"/>
      <c r="I32" s="17"/>
      <c r="J32" s="7"/>
    </row>
    <row r="33" spans="2:10" s="5" customFormat="1" ht="18" customHeight="1" x14ac:dyDescent="0.5">
      <c r="B33" s="8">
        <v>29</v>
      </c>
      <c r="C33" s="8"/>
      <c r="D33" s="18"/>
      <c r="E33" s="8"/>
      <c r="F33" s="8"/>
      <c r="G33" s="9"/>
      <c r="H33" s="529"/>
      <c r="I33" s="529"/>
      <c r="J33" s="530"/>
    </row>
    <row r="34" spans="2:10" s="5" customFormat="1" ht="18" customHeight="1" x14ac:dyDescent="0.5">
      <c r="B34" s="8">
        <v>30</v>
      </c>
      <c r="C34" s="8"/>
      <c r="D34" s="18"/>
      <c r="E34" s="8"/>
      <c r="F34" s="8"/>
      <c r="G34" s="9"/>
      <c r="H34" s="523"/>
      <c r="I34" s="523"/>
      <c r="J34" s="524"/>
    </row>
    <row r="35" spans="2:10" s="5" customFormat="1" ht="18" customHeight="1" x14ac:dyDescent="0.5">
      <c r="B35" s="8">
        <v>31</v>
      </c>
      <c r="C35" s="8"/>
      <c r="D35" s="18"/>
      <c r="E35" s="8"/>
      <c r="F35" s="8"/>
      <c r="G35" s="9"/>
      <c r="H35" s="17"/>
      <c r="I35" s="17"/>
      <c r="J35" s="7"/>
    </row>
    <row r="36" spans="2:10" s="5" customFormat="1" ht="18" customHeight="1" x14ac:dyDescent="0.5">
      <c r="B36" s="8">
        <v>32</v>
      </c>
      <c r="C36" s="8"/>
      <c r="D36" s="18"/>
      <c r="E36" s="8"/>
      <c r="F36" s="8"/>
      <c r="G36" s="9"/>
      <c r="H36" s="529"/>
      <c r="I36" s="529"/>
      <c r="J36" s="530"/>
    </row>
    <row r="37" spans="2:10" s="5" customFormat="1" ht="18" customHeight="1" x14ac:dyDescent="0.5">
      <c r="B37" s="8">
        <v>33</v>
      </c>
      <c r="C37" s="8"/>
      <c r="D37" s="18"/>
      <c r="E37" s="8"/>
      <c r="F37" s="8"/>
      <c r="G37" s="9"/>
      <c r="H37" s="523"/>
      <c r="I37" s="523"/>
      <c r="J37" s="524"/>
    </row>
    <row r="38" spans="2:10" s="5" customFormat="1" ht="18" customHeight="1" x14ac:dyDescent="0.5">
      <c r="B38" s="8">
        <v>34</v>
      </c>
      <c r="C38" s="8"/>
      <c r="D38" s="18"/>
      <c r="E38" s="8"/>
      <c r="F38" s="8"/>
      <c r="G38" s="9"/>
      <c r="H38" s="17"/>
      <c r="I38" s="17"/>
      <c r="J38" s="7"/>
    </row>
    <row r="39" spans="2:10" s="5" customFormat="1" ht="18" customHeight="1" x14ac:dyDescent="0.5">
      <c r="B39" s="8">
        <v>35</v>
      </c>
      <c r="C39" s="8"/>
      <c r="D39" s="18"/>
      <c r="E39" s="8"/>
      <c r="F39" s="8"/>
      <c r="G39" s="9"/>
      <c r="H39" s="525"/>
      <c r="I39" s="525"/>
      <c r="J39" s="526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B1:J1"/>
    <mergeCell ref="B2:J2"/>
    <mergeCell ref="B3:B4"/>
    <mergeCell ref="C3:C4"/>
    <mergeCell ref="D3:D4"/>
    <mergeCell ref="G3:G4"/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1:BF96"/>
  <sheetViews>
    <sheetView showGridLines="0" view="pageBreakPreview" zoomScaleNormal="100" zoomScaleSheetLayoutView="100" workbookViewId="0">
      <pane xSplit="3" ySplit="4" topLeftCell="D18" activePane="bottomRight" state="frozen"/>
      <selection pane="topRight" activeCell="C1" sqref="C1"/>
      <selection pane="bottomLeft" activeCell="A5" sqref="A5"/>
      <selection pane="bottomRight" activeCell="C26" sqref="C26:AI28"/>
    </sheetView>
  </sheetViews>
  <sheetFormatPr defaultColWidth="9.140625" defaultRowHeight="21.75" x14ac:dyDescent="0.5"/>
  <cols>
    <col min="1" max="1" width="3.7109375" style="24" customWidth="1"/>
    <col min="2" max="2" width="3.5703125" style="24" customWidth="1"/>
    <col min="3" max="3" width="25.5703125" style="24" customWidth="1"/>
    <col min="4" max="11" width="3.5703125" style="24" customWidth="1"/>
    <col min="12" max="23" width="3.42578125" style="24" customWidth="1"/>
    <col min="24" max="24" width="9.85546875" style="24" customWidth="1"/>
    <col min="25" max="25" width="9.140625" style="24"/>
    <col min="26" max="33" width="5.7109375" style="24" customWidth="1"/>
    <col min="34" max="34" width="9.140625" style="24"/>
    <col min="35" max="35" width="19" style="24" customWidth="1"/>
    <col min="36" max="16384" width="9.140625" style="24"/>
  </cols>
  <sheetData>
    <row r="1" spans="2:58" s="75" customFormat="1" ht="35.1" customHeight="1" thickBot="1" x14ac:dyDescent="0.6">
      <c r="B1" s="548" t="s">
        <v>98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</row>
    <row r="2" spans="2:58" ht="30" customHeight="1" thickBot="1" x14ac:dyDescent="0.55000000000000004">
      <c r="B2" s="235" t="s">
        <v>0</v>
      </c>
      <c r="C2" s="236"/>
      <c r="D2" s="549" t="s">
        <v>12</v>
      </c>
      <c r="E2" s="550"/>
      <c r="F2" s="550"/>
      <c r="G2" s="550"/>
      <c r="H2" s="550"/>
      <c r="I2" s="550"/>
      <c r="J2" s="550"/>
      <c r="K2" s="551"/>
      <c r="L2" s="549" t="s">
        <v>13</v>
      </c>
      <c r="M2" s="550"/>
      <c r="N2" s="550"/>
      <c r="O2" s="551"/>
      <c r="P2" s="552" t="s">
        <v>94</v>
      </c>
      <c r="Q2" s="553"/>
      <c r="R2" s="553"/>
      <c r="S2" s="554"/>
      <c r="T2" s="549" t="s">
        <v>13</v>
      </c>
      <c r="U2" s="550"/>
      <c r="V2" s="550"/>
      <c r="W2" s="551"/>
      <c r="X2" s="555" t="s">
        <v>43</v>
      </c>
      <c r="Y2" s="75"/>
      <c r="Z2" s="538" t="s">
        <v>52</v>
      </c>
      <c r="AA2" s="538"/>
      <c r="AB2" s="538"/>
      <c r="AC2" s="538"/>
      <c r="AD2" s="538"/>
      <c r="AE2" s="538"/>
      <c r="AF2" s="538"/>
      <c r="AG2" s="538"/>
      <c r="AI2" s="133" t="s">
        <v>60</v>
      </c>
      <c r="AJ2" s="75"/>
    </row>
    <row r="3" spans="2:58" ht="30" customHeight="1" x14ac:dyDescent="0.5">
      <c r="B3" s="237" t="s">
        <v>2</v>
      </c>
      <c r="C3" s="238" t="s">
        <v>51</v>
      </c>
      <c r="D3" s="562">
        <v>1</v>
      </c>
      <c r="E3" s="539">
        <v>2</v>
      </c>
      <c r="F3" s="539">
        <v>3</v>
      </c>
      <c r="G3" s="539">
        <v>4</v>
      </c>
      <c r="H3" s="539">
        <v>5</v>
      </c>
      <c r="I3" s="539">
        <v>6</v>
      </c>
      <c r="J3" s="539">
        <v>7</v>
      </c>
      <c r="K3" s="544">
        <v>8</v>
      </c>
      <c r="L3" s="136" t="s">
        <v>53</v>
      </c>
      <c r="M3" s="137" t="s">
        <v>54</v>
      </c>
      <c r="N3" s="137" t="s">
        <v>55</v>
      </c>
      <c r="O3" s="138" t="s">
        <v>56</v>
      </c>
      <c r="P3" s="139">
        <v>1</v>
      </c>
      <c r="Q3" s="140">
        <v>2</v>
      </c>
      <c r="R3" s="141">
        <v>3</v>
      </c>
      <c r="S3" s="142" t="s">
        <v>1</v>
      </c>
      <c r="T3" s="546" t="s">
        <v>53</v>
      </c>
      <c r="U3" s="558" t="s">
        <v>54</v>
      </c>
      <c r="V3" s="558" t="s">
        <v>55</v>
      </c>
      <c r="W3" s="560" t="s">
        <v>56</v>
      </c>
      <c r="X3" s="556"/>
      <c r="Y3" s="75"/>
      <c r="Z3" s="143" t="s">
        <v>53</v>
      </c>
      <c r="AA3" s="144" t="s">
        <v>54</v>
      </c>
      <c r="AB3" s="144" t="s">
        <v>55</v>
      </c>
      <c r="AC3" s="145" t="s">
        <v>56</v>
      </c>
      <c r="AD3" s="146" t="s">
        <v>53</v>
      </c>
      <c r="AE3" s="147" t="s">
        <v>54</v>
      </c>
      <c r="AF3" s="147" t="s">
        <v>55</v>
      </c>
      <c r="AG3" s="148" t="s">
        <v>56</v>
      </c>
      <c r="AI3" s="541" t="s">
        <v>59</v>
      </c>
      <c r="AJ3" s="75"/>
    </row>
    <row r="4" spans="2:58" ht="22.5" customHeight="1" thickBot="1" x14ac:dyDescent="0.6">
      <c r="B4" s="239"/>
      <c r="C4" s="240"/>
      <c r="D4" s="563"/>
      <c r="E4" s="540"/>
      <c r="F4" s="540"/>
      <c r="G4" s="540"/>
      <c r="H4" s="540"/>
      <c r="I4" s="540"/>
      <c r="J4" s="540"/>
      <c r="K4" s="545"/>
      <c r="L4" s="151">
        <v>3</v>
      </c>
      <c r="M4" s="152">
        <v>2</v>
      </c>
      <c r="N4" s="152">
        <v>1</v>
      </c>
      <c r="O4" s="153">
        <v>0</v>
      </c>
      <c r="P4" s="154">
        <v>3</v>
      </c>
      <c r="Q4" s="152">
        <v>3</v>
      </c>
      <c r="R4" s="153">
        <v>3</v>
      </c>
      <c r="S4" s="155">
        <v>9</v>
      </c>
      <c r="T4" s="547"/>
      <c r="U4" s="559"/>
      <c r="V4" s="559"/>
      <c r="W4" s="561"/>
      <c r="X4" s="557"/>
      <c r="Y4" s="75"/>
      <c r="Z4" s="156">
        <v>3</v>
      </c>
      <c r="AA4" s="157">
        <v>2</v>
      </c>
      <c r="AB4" s="157">
        <v>1</v>
      </c>
      <c r="AC4" s="158">
        <v>0</v>
      </c>
      <c r="AD4" s="159">
        <v>3</v>
      </c>
      <c r="AE4" s="160">
        <v>2</v>
      </c>
      <c r="AF4" s="160">
        <v>1</v>
      </c>
      <c r="AG4" s="161">
        <v>0</v>
      </c>
      <c r="AI4" s="542"/>
      <c r="AJ4" s="75"/>
    </row>
    <row r="5" spans="2:58" ht="17.100000000000001" customHeight="1" x14ac:dyDescent="0.5">
      <c r="B5" s="409">
        <v>1</v>
      </c>
      <c r="C5" s="410" t="str">
        <f>'เวลาเรียน3-4'!D6</f>
        <v>นาย สุพจน์  ชาลีกุล</v>
      </c>
      <c r="D5" s="164">
        <v>3</v>
      </c>
      <c r="E5" s="165">
        <v>3</v>
      </c>
      <c r="F5" s="165">
        <v>3</v>
      </c>
      <c r="G5" s="165">
        <v>3</v>
      </c>
      <c r="H5" s="165">
        <v>2</v>
      </c>
      <c r="I5" s="165">
        <v>2</v>
      </c>
      <c r="J5" s="165">
        <v>2</v>
      </c>
      <c r="K5" s="411">
        <v>2</v>
      </c>
      <c r="L5" s="164" t="str">
        <f t="shared" ref="L5:L25" si="0">IF(AC5&gt;0," ",IF(Z5&lt;AB5," ",IF(AA5&gt;Z5," ",IF(Z5&gt;=AA5,"/"," "))))</f>
        <v>/</v>
      </c>
      <c r="M5" s="165" t="str">
        <f>IF(AC5&gt;0," ",IF(AA5=Z5," ",IF(AA5&gt;=AB5,"/",IF(AB5&gt;Z5," ",IF(AB5&gt;AA5," ",IF(Z5=2," "))))))</f>
        <v xml:space="preserve"> </v>
      </c>
      <c r="N5" s="166" t="str">
        <f>IF(AC5&gt;0," ",IF(AB5&lt;AA5," ",IF(AB5&lt;Z5," ",IF(AB5&gt;AA5,"/",IF(AB5=AA5," ")))))</f>
        <v xml:space="preserve"> </v>
      </c>
      <c r="O5" s="167" t="str">
        <f t="shared" ref="O5:O25" si="1">IF(AC5&gt;0,"/"," ")</f>
        <v xml:space="preserve"> </v>
      </c>
      <c r="P5" s="164">
        <v>1</v>
      </c>
      <c r="Q5" s="165">
        <v>1</v>
      </c>
      <c r="R5" s="411">
        <v>3</v>
      </c>
      <c r="S5" s="412">
        <f>SUM(P5:R5)</f>
        <v>5</v>
      </c>
      <c r="T5" s="258" t="str">
        <f>IF(S5&gt;=8,"/"," ")</f>
        <v xml:space="preserve"> </v>
      </c>
      <c r="U5" s="253" t="str">
        <f>IF(S5=7,"/",IF(S5=6,"/"," "))</f>
        <v xml:space="preserve"> </v>
      </c>
      <c r="V5" s="253" t="str">
        <f>IF(S5=5,"/",IF(S5=4,"/",IF(S5=3,"/"," ")))</f>
        <v>/</v>
      </c>
      <c r="W5" s="255" t="str">
        <f t="shared" ref="W5:W25" si="2">IF(S5&lt;3,"/"," ")</f>
        <v xml:space="preserve"> </v>
      </c>
      <c r="X5" s="171"/>
      <c r="Y5" s="75"/>
      <c r="Z5" s="172">
        <f t="shared" ref="Z5:Z25" si="3">COUNTIF(D5:K5,$Z$4)</f>
        <v>4</v>
      </c>
      <c r="AA5" s="173">
        <f t="shared" ref="AA5:AA25" si="4">COUNTIF(D5:K5,$AA$4)</f>
        <v>4</v>
      </c>
      <c r="AB5" s="173">
        <f t="shared" ref="AB5:AB25" si="5">COUNTIF(D5:K5,$AB$4)</f>
        <v>0</v>
      </c>
      <c r="AC5" s="174">
        <f t="shared" ref="AC5:AC25" si="6">COUNTIF(D5:K5,$AC$4)</f>
        <v>0</v>
      </c>
      <c r="AD5" s="175" t="str">
        <f>IF(AC5&gt;0," ",IF(Z5&lt;AB5," ",IF(AA5&gt;Z5," ",IF(Z5&gt;=AA5,"3"," "))))</f>
        <v>3</v>
      </c>
      <c r="AE5" s="176" t="str">
        <f>IF(AC5&gt;0," ",IF(AA5=Z5," ",IF(AA5&gt;=AB5,"2",IF(AB5&gt;Z5," ",IF(AB5&gt;AA5," ",IF(Z5=2," "))))))</f>
        <v xml:space="preserve"> </v>
      </c>
      <c r="AF5" s="176" t="str">
        <f>IF(AC5&gt;0," ",IF(AB5&lt;AA5," ",IF(AB5&lt;Z5," ",IF(AB5&gt;AA5,"1",IF(AB5=AA5," ")))))</f>
        <v xml:space="preserve"> </v>
      </c>
      <c r="AG5" s="177" t="str">
        <f>IF(AC5&gt;0,"0"," ")</f>
        <v xml:space="preserve"> </v>
      </c>
      <c r="AH5" s="61"/>
      <c r="AI5" s="178" t="str">
        <f>IF(S5&lt;3,"0",IF(S5&lt;6,"1",IF(S5&lt;8,2,3)))</f>
        <v>1</v>
      </c>
      <c r="AJ5" s="75"/>
    </row>
    <row r="6" spans="2:58" ht="17.100000000000001" customHeight="1" x14ac:dyDescent="0.5">
      <c r="B6" s="243">
        <v>2</v>
      </c>
      <c r="C6" s="242" t="str">
        <f>'เวลาเรียน3-4'!D7</f>
        <v>เด็กหญิง พกาวรรณ  แม้นประดิษฐ์</v>
      </c>
      <c r="D6" s="53">
        <v>3</v>
      </c>
      <c r="E6" s="54">
        <v>3</v>
      </c>
      <c r="F6" s="54">
        <v>3</v>
      </c>
      <c r="G6" s="54">
        <v>3</v>
      </c>
      <c r="H6" s="54">
        <v>1</v>
      </c>
      <c r="I6" s="54">
        <v>1</v>
      </c>
      <c r="J6" s="54">
        <v>1</v>
      </c>
      <c r="K6" s="248">
        <v>0</v>
      </c>
      <c r="L6" s="180" t="str">
        <f t="shared" si="0"/>
        <v xml:space="preserve"> </v>
      </c>
      <c r="M6" s="8" t="str">
        <f t="shared" ref="M6:M24" si="7">IF(AC6&gt;0," ",IF(AA6=Z6," ",IF(AA6&gt;=AB6,"/",IF(AB6&gt;Z6," ",IF(AB6&gt;AA6," ",IF(Z6=2," "))))))</f>
        <v xml:space="preserve"> </v>
      </c>
      <c r="N6" s="181" t="str">
        <f t="shared" ref="N6:N25" si="8">IF(AC6&gt;0," ",IF(AB6&lt;AA6," ",IF(AB6&lt;Z6," ",IF(AB6&gt;AA6,"/",IF(AB6=AA6," ")))))</f>
        <v xml:space="preserve"> </v>
      </c>
      <c r="O6" s="182" t="str">
        <f t="shared" si="1"/>
        <v>/</v>
      </c>
      <c r="P6" s="53">
        <v>2</v>
      </c>
      <c r="Q6" s="54">
        <v>2</v>
      </c>
      <c r="R6" s="248">
        <v>2</v>
      </c>
      <c r="S6" s="169">
        <f t="shared" ref="S6:S25" si="9">SUM(P6:R6)</f>
        <v>6</v>
      </c>
      <c r="T6" s="183" t="str">
        <f t="shared" ref="T6:T25" si="10">IF(S6&gt;=8,"/"," ")</f>
        <v xml:space="preserve"> </v>
      </c>
      <c r="U6" s="184" t="str">
        <f t="shared" ref="U6:U25" si="11">IF(S6=7,"/",IF(S6=6,"/"," "))</f>
        <v>/</v>
      </c>
      <c r="V6" s="184" t="str">
        <f t="shared" ref="V6:V25" si="12">IF(S6=5,"/",IF(S6=4,"/",IF(S6=3,"/"," ")))</f>
        <v xml:space="preserve"> </v>
      </c>
      <c r="W6" s="185" t="str">
        <f t="shared" si="2"/>
        <v xml:space="preserve"> </v>
      </c>
      <c r="X6" s="186"/>
      <c r="Y6" s="75"/>
      <c r="Z6" s="187">
        <f t="shared" si="3"/>
        <v>4</v>
      </c>
      <c r="AA6" s="188">
        <f t="shared" si="4"/>
        <v>0</v>
      </c>
      <c r="AB6" s="188">
        <f t="shared" si="5"/>
        <v>3</v>
      </c>
      <c r="AC6" s="189">
        <f t="shared" si="6"/>
        <v>1</v>
      </c>
      <c r="AD6" s="190" t="str">
        <f t="shared" ref="AD6:AD25" si="13">IF(AC6&gt;0," ",IF(Z6&lt;AB6," ",IF(AA6&gt;Z6," ",IF(Z6&gt;=AA6,"3"," "))))</f>
        <v xml:space="preserve"> </v>
      </c>
      <c r="AE6" s="191" t="str">
        <f t="shared" ref="AE6:AE24" si="14">IF(AC6&gt;0," ",IF(AA6=Z6," ",IF(AA6&gt;=AB6,"2",IF(AB6&gt;Z6," ",IF(AB6&gt;AA6," ",IF(Z6=2," "))))))</f>
        <v xml:space="preserve"> </v>
      </c>
      <c r="AF6" s="191" t="str">
        <f t="shared" ref="AF6:AF39" si="15">IF(AC6&gt;0," ",IF(AB6&lt;AA6," ",IF(AB6&lt;Z6," ",IF(AB6&gt;AA6,"1",IF(AB6=AA6," ")))))</f>
        <v xml:space="preserve"> </v>
      </c>
      <c r="AG6" s="192" t="str">
        <f t="shared" ref="AG6:AG39" si="16">IF(AC6&gt;0,"0"," ")</f>
        <v>0</v>
      </c>
      <c r="AH6" s="61"/>
      <c r="AI6" s="193">
        <f t="shared" ref="AI6:AI25" si="17">IF(S6&lt;3,"0",IF(S6&lt;6,"1",IF(S6&lt;8,2,3)))</f>
        <v>2</v>
      </c>
      <c r="AJ6" s="75"/>
    </row>
    <row r="7" spans="2:58" ht="17.100000000000001" customHeight="1" x14ac:dyDescent="0.5">
      <c r="B7" s="241">
        <v>3</v>
      </c>
      <c r="C7" s="242" t="str">
        <f>'เวลาเรียน3-4'!D8</f>
        <v>เด็กชาย เพชรพนม  เอี่ยมแก้ว</v>
      </c>
      <c r="D7" s="53">
        <v>2</v>
      </c>
      <c r="E7" s="54">
        <v>2</v>
      </c>
      <c r="F7" s="54">
        <v>2</v>
      </c>
      <c r="G7" s="54">
        <v>3</v>
      </c>
      <c r="H7" s="54">
        <v>3</v>
      </c>
      <c r="I7" s="54">
        <v>3</v>
      </c>
      <c r="J7" s="54">
        <v>1</v>
      </c>
      <c r="K7" s="248">
        <v>0</v>
      </c>
      <c r="L7" s="180" t="str">
        <f t="shared" si="0"/>
        <v xml:space="preserve"> </v>
      </c>
      <c r="M7" s="8" t="str">
        <f t="shared" si="7"/>
        <v xml:space="preserve"> </v>
      </c>
      <c r="N7" s="181" t="str">
        <f t="shared" si="8"/>
        <v xml:space="preserve"> </v>
      </c>
      <c r="O7" s="182" t="str">
        <f t="shared" si="1"/>
        <v>/</v>
      </c>
      <c r="P7" s="53">
        <v>1</v>
      </c>
      <c r="Q7" s="54">
        <v>2</v>
      </c>
      <c r="R7" s="248">
        <v>3</v>
      </c>
      <c r="S7" s="169">
        <f t="shared" si="9"/>
        <v>6</v>
      </c>
      <c r="T7" s="183" t="str">
        <f t="shared" si="10"/>
        <v xml:space="preserve"> </v>
      </c>
      <c r="U7" s="184" t="str">
        <f t="shared" si="11"/>
        <v>/</v>
      </c>
      <c r="V7" s="184" t="str">
        <f t="shared" si="12"/>
        <v xml:space="preserve"> </v>
      </c>
      <c r="W7" s="185" t="str">
        <f t="shared" si="2"/>
        <v xml:space="preserve"> </v>
      </c>
      <c r="X7" s="186"/>
      <c r="Y7" s="75"/>
      <c r="Z7" s="187">
        <f t="shared" si="3"/>
        <v>3</v>
      </c>
      <c r="AA7" s="188">
        <f t="shared" si="4"/>
        <v>3</v>
      </c>
      <c r="AB7" s="188">
        <f t="shared" si="5"/>
        <v>1</v>
      </c>
      <c r="AC7" s="189">
        <f t="shared" si="6"/>
        <v>1</v>
      </c>
      <c r="AD7" s="190" t="str">
        <f t="shared" si="13"/>
        <v xml:space="preserve"> </v>
      </c>
      <c r="AE7" s="191" t="str">
        <f t="shared" si="14"/>
        <v xml:space="preserve"> </v>
      </c>
      <c r="AF7" s="191" t="str">
        <f t="shared" si="15"/>
        <v xml:space="preserve"> </v>
      </c>
      <c r="AG7" s="192" t="str">
        <f t="shared" si="16"/>
        <v>0</v>
      </c>
      <c r="AH7" s="61"/>
      <c r="AI7" s="193">
        <f t="shared" si="17"/>
        <v>2</v>
      </c>
      <c r="AJ7" s="75"/>
    </row>
    <row r="8" spans="2:58" ht="17.100000000000001" customHeight="1" x14ac:dyDescent="0.5">
      <c r="B8" s="243">
        <v>4</v>
      </c>
      <c r="C8" s="242" t="str">
        <f>'เวลาเรียน3-4'!D9</f>
        <v>เด็กชาย ชนะชัย  ต่างใจ</v>
      </c>
      <c r="D8" s="194">
        <v>2</v>
      </c>
      <c r="E8" s="195">
        <v>2</v>
      </c>
      <c r="F8" s="195">
        <v>2</v>
      </c>
      <c r="G8" s="195">
        <v>1</v>
      </c>
      <c r="H8" s="195">
        <v>1</v>
      </c>
      <c r="I8" s="195">
        <v>1</v>
      </c>
      <c r="J8" s="195">
        <v>1</v>
      </c>
      <c r="K8" s="196">
        <v>1</v>
      </c>
      <c r="L8" s="180" t="str">
        <f t="shared" si="0"/>
        <v xml:space="preserve"> </v>
      </c>
      <c r="M8" s="8" t="str">
        <f t="shared" si="7"/>
        <v xml:space="preserve"> </v>
      </c>
      <c r="N8" s="181" t="str">
        <f t="shared" si="8"/>
        <v>/</v>
      </c>
      <c r="O8" s="182" t="str">
        <f t="shared" si="1"/>
        <v xml:space="preserve"> </v>
      </c>
      <c r="P8" s="194">
        <v>3</v>
      </c>
      <c r="Q8" s="195">
        <v>3</v>
      </c>
      <c r="R8" s="196">
        <v>2</v>
      </c>
      <c r="S8" s="197">
        <f t="shared" si="9"/>
        <v>8</v>
      </c>
      <c r="T8" s="183" t="str">
        <f t="shared" si="10"/>
        <v>/</v>
      </c>
      <c r="U8" s="198" t="str">
        <f t="shared" si="11"/>
        <v xml:space="preserve"> </v>
      </c>
      <c r="V8" s="184" t="str">
        <f t="shared" si="12"/>
        <v xml:space="preserve"> </v>
      </c>
      <c r="W8" s="185" t="str">
        <f t="shared" si="2"/>
        <v xml:space="preserve"> </v>
      </c>
      <c r="X8" s="199"/>
      <c r="Y8" s="75"/>
      <c r="Z8" s="187">
        <f t="shared" si="3"/>
        <v>0</v>
      </c>
      <c r="AA8" s="188">
        <f t="shared" si="4"/>
        <v>3</v>
      </c>
      <c r="AB8" s="188">
        <f t="shared" si="5"/>
        <v>5</v>
      </c>
      <c r="AC8" s="189">
        <f t="shared" si="6"/>
        <v>0</v>
      </c>
      <c r="AD8" s="190" t="str">
        <f t="shared" si="13"/>
        <v xml:space="preserve"> </v>
      </c>
      <c r="AE8" s="191" t="str">
        <f t="shared" si="14"/>
        <v xml:space="preserve"> </v>
      </c>
      <c r="AF8" s="191" t="str">
        <f t="shared" si="15"/>
        <v>1</v>
      </c>
      <c r="AG8" s="192" t="str">
        <f t="shared" si="16"/>
        <v xml:space="preserve"> </v>
      </c>
      <c r="AH8" s="61"/>
      <c r="AI8" s="193">
        <f t="shared" si="17"/>
        <v>3</v>
      </c>
      <c r="AJ8" s="75"/>
    </row>
    <row r="9" spans="2:58" ht="17.100000000000001" customHeight="1" x14ac:dyDescent="0.5">
      <c r="B9" s="241">
        <v>5</v>
      </c>
      <c r="C9" s="242" t="str">
        <f>'เวลาเรียน3-4'!D10</f>
        <v>เด็กหญิง นุชนาฎ  ธันวานนท์</v>
      </c>
      <c r="D9" s="53">
        <v>2</v>
      </c>
      <c r="E9" s="54">
        <v>2</v>
      </c>
      <c r="F9" s="54">
        <v>2</v>
      </c>
      <c r="G9" s="54">
        <v>2</v>
      </c>
      <c r="H9" s="54">
        <v>1</v>
      </c>
      <c r="I9" s="54">
        <v>1</v>
      </c>
      <c r="J9" s="54">
        <v>1</v>
      </c>
      <c r="K9" s="248">
        <v>1</v>
      </c>
      <c r="L9" s="180" t="str">
        <f t="shared" si="0"/>
        <v xml:space="preserve"> </v>
      </c>
      <c r="M9" s="8" t="str">
        <f t="shared" si="7"/>
        <v>/</v>
      </c>
      <c r="N9" s="181" t="str">
        <f t="shared" si="8"/>
        <v xml:space="preserve"> </v>
      </c>
      <c r="O9" s="182" t="str">
        <f t="shared" si="1"/>
        <v xml:space="preserve"> </v>
      </c>
      <c r="P9" s="53">
        <v>3</v>
      </c>
      <c r="Q9" s="54">
        <v>2</v>
      </c>
      <c r="R9" s="248">
        <v>2</v>
      </c>
      <c r="S9" s="169">
        <f t="shared" si="9"/>
        <v>7</v>
      </c>
      <c r="T9" s="183" t="str">
        <f t="shared" si="10"/>
        <v xml:space="preserve"> </v>
      </c>
      <c r="U9" s="184" t="str">
        <f t="shared" si="11"/>
        <v>/</v>
      </c>
      <c r="V9" s="184" t="str">
        <f t="shared" si="12"/>
        <v xml:space="preserve"> </v>
      </c>
      <c r="W9" s="185" t="str">
        <f t="shared" si="2"/>
        <v xml:space="preserve"> </v>
      </c>
      <c r="X9" s="186"/>
      <c r="Y9" s="75"/>
      <c r="Z9" s="187">
        <f t="shared" si="3"/>
        <v>0</v>
      </c>
      <c r="AA9" s="188">
        <f t="shared" si="4"/>
        <v>4</v>
      </c>
      <c r="AB9" s="188">
        <f t="shared" si="5"/>
        <v>4</v>
      </c>
      <c r="AC9" s="189">
        <f t="shared" si="6"/>
        <v>0</v>
      </c>
      <c r="AD9" s="190" t="str">
        <f t="shared" si="13"/>
        <v xml:space="preserve"> </v>
      </c>
      <c r="AE9" s="191" t="str">
        <f t="shared" si="14"/>
        <v>2</v>
      </c>
      <c r="AF9" s="191" t="str">
        <f t="shared" si="15"/>
        <v xml:space="preserve"> </v>
      </c>
      <c r="AG9" s="192" t="str">
        <f t="shared" si="16"/>
        <v xml:space="preserve"> </v>
      </c>
      <c r="AH9" s="61"/>
      <c r="AI9" s="193">
        <f t="shared" si="17"/>
        <v>2</v>
      </c>
      <c r="AJ9" s="75"/>
    </row>
    <row r="10" spans="2:58" ht="17.100000000000001" customHeight="1" x14ac:dyDescent="0.5">
      <c r="B10" s="243">
        <v>6</v>
      </c>
      <c r="C10" s="242" t="str">
        <f>'เวลาเรียน3-4'!D11</f>
        <v>เด็กชาย ฐปณวัฒน์  กองอ้น</v>
      </c>
      <c r="D10" s="53">
        <v>2</v>
      </c>
      <c r="E10" s="54">
        <v>2</v>
      </c>
      <c r="F10" s="54">
        <v>2</v>
      </c>
      <c r="G10" s="248">
        <v>2</v>
      </c>
      <c r="H10" s="8">
        <v>2</v>
      </c>
      <c r="I10" s="8">
        <v>1</v>
      </c>
      <c r="J10" s="8">
        <v>1</v>
      </c>
      <c r="K10" s="10">
        <v>1</v>
      </c>
      <c r="L10" s="180" t="str">
        <f t="shared" si="0"/>
        <v xml:space="preserve"> </v>
      </c>
      <c r="M10" s="8" t="str">
        <f t="shared" si="7"/>
        <v>/</v>
      </c>
      <c r="N10" s="181" t="str">
        <f t="shared" si="8"/>
        <v xml:space="preserve"> </v>
      </c>
      <c r="O10" s="182" t="str">
        <f t="shared" si="1"/>
        <v xml:space="preserve"> </v>
      </c>
      <c r="P10" s="53">
        <v>1</v>
      </c>
      <c r="Q10" s="54">
        <v>1</v>
      </c>
      <c r="R10" s="248">
        <v>0</v>
      </c>
      <c r="S10" s="169">
        <f t="shared" si="9"/>
        <v>2</v>
      </c>
      <c r="T10" s="183" t="str">
        <f t="shared" si="10"/>
        <v xml:space="preserve"> </v>
      </c>
      <c r="U10" s="184" t="str">
        <f t="shared" si="11"/>
        <v xml:space="preserve"> </v>
      </c>
      <c r="V10" s="184" t="str">
        <f t="shared" si="12"/>
        <v xml:space="preserve"> </v>
      </c>
      <c r="W10" s="185" t="str">
        <f t="shared" si="2"/>
        <v>/</v>
      </c>
      <c r="X10" s="186"/>
      <c r="Y10" s="75"/>
      <c r="Z10" s="187">
        <f t="shared" si="3"/>
        <v>0</v>
      </c>
      <c r="AA10" s="188">
        <f t="shared" si="4"/>
        <v>5</v>
      </c>
      <c r="AB10" s="188">
        <f t="shared" si="5"/>
        <v>3</v>
      </c>
      <c r="AC10" s="189">
        <f t="shared" si="6"/>
        <v>0</v>
      </c>
      <c r="AD10" s="190" t="str">
        <f t="shared" si="13"/>
        <v xml:space="preserve"> </v>
      </c>
      <c r="AE10" s="191" t="str">
        <f t="shared" si="14"/>
        <v>2</v>
      </c>
      <c r="AF10" s="191" t="str">
        <f t="shared" si="15"/>
        <v xml:space="preserve"> </v>
      </c>
      <c r="AG10" s="192" t="str">
        <f t="shared" si="16"/>
        <v xml:space="preserve"> </v>
      </c>
      <c r="AH10" s="61"/>
      <c r="AI10" s="193" t="str">
        <f t="shared" si="17"/>
        <v>0</v>
      </c>
      <c r="AJ10" s="75"/>
    </row>
    <row r="11" spans="2:58" ht="17.100000000000001" customHeight="1" x14ac:dyDescent="0.5">
      <c r="B11" s="241">
        <v>7</v>
      </c>
      <c r="C11" s="242" t="str">
        <f>'เวลาเรียน3-4'!D12</f>
        <v>เด็กหญิง ปัญญารัตน์  นามกระโทก</v>
      </c>
      <c r="D11" s="53">
        <v>2</v>
      </c>
      <c r="E11" s="54">
        <v>2</v>
      </c>
      <c r="F11" s="54">
        <v>2</v>
      </c>
      <c r="G11" s="248">
        <v>2</v>
      </c>
      <c r="H11" s="8">
        <v>2</v>
      </c>
      <c r="I11" s="8">
        <v>2</v>
      </c>
      <c r="J11" s="8">
        <v>1</v>
      </c>
      <c r="K11" s="10">
        <v>1</v>
      </c>
      <c r="L11" s="180" t="str">
        <f t="shared" si="0"/>
        <v xml:space="preserve"> </v>
      </c>
      <c r="M11" s="8" t="str">
        <f t="shared" si="7"/>
        <v>/</v>
      </c>
      <c r="N11" s="181" t="str">
        <f t="shared" si="8"/>
        <v xml:space="preserve"> </v>
      </c>
      <c r="O11" s="182" t="str">
        <f t="shared" si="1"/>
        <v xml:space="preserve"> </v>
      </c>
      <c r="P11" s="53">
        <v>1</v>
      </c>
      <c r="Q11" s="54">
        <v>1</v>
      </c>
      <c r="R11" s="248">
        <v>2</v>
      </c>
      <c r="S11" s="169">
        <f t="shared" si="9"/>
        <v>4</v>
      </c>
      <c r="T11" s="183" t="str">
        <f t="shared" si="10"/>
        <v xml:space="preserve"> </v>
      </c>
      <c r="U11" s="184" t="str">
        <f t="shared" si="11"/>
        <v xml:space="preserve"> </v>
      </c>
      <c r="V11" s="184" t="str">
        <f t="shared" si="12"/>
        <v>/</v>
      </c>
      <c r="W11" s="185" t="str">
        <f t="shared" si="2"/>
        <v xml:space="preserve"> </v>
      </c>
      <c r="X11" s="186"/>
      <c r="Y11" s="75"/>
      <c r="Z11" s="187">
        <f t="shared" si="3"/>
        <v>0</v>
      </c>
      <c r="AA11" s="188">
        <f t="shared" si="4"/>
        <v>6</v>
      </c>
      <c r="AB11" s="188">
        <f t="shared" si="5"/>
        <v>2</v>
      </c>
      <c r="AC11" s="189">
        <f t="shared" si="6"/>
        <v>0</v>
      </c>
      <c r="AD11" s="190" t="str">
        <f t="shared" si="13"/>
        <v xml:space="preserve"> </v>
      </c>
      <c r="AE11" s="191" t="str">
        <f t="shared" si="14"/>
        <v>2</v>
      </c>
      <c r="AF11" s="191" t="str">
        <f t="shared" si="15"/>
        <v xml:space="preserve"> </v>
      </c>
      <c r="AG11" s="192" t="str">
        <f t="shared" si="16"/>
        <v xml:space="preserve"> </v>
      </c>
      <c r="AH11" s="61"/>
      <c r="AI11" s="193" t="str">
        <f t="shared" si="17"/>
        <v>1</v>
      </c>
      <c r="AJ11" s="75"/>
    </row>
    <row r="12" spans="2:58" ht="17.100000000000001" customHeight="1" x14ac:dyDescent="0.5">
      <c r="B12" s="243">
        <v>8</v>
      </c>
      <c r="C12" s="242" t="str">
        <f>'เวลาเรียน3-4'!D13</f>
        <v>เด็กหญิง ปอ  เพ็งกระจ่าง</v>
      </c>
      <c r="D12" s="53">
        <v>2</v>
      </c>
      <c r="E12" s="54">
        <v>2</v>
      </c>
      <c r="F12" s="54">
        <v>2</v>
      </c>
      <c r="G12" s="248">
        <v>2</v>
      </c>
      <c r="H12" s="8">
        <v>2</v>
      </c>
      <c r="I12" s="8">
        <v>2</v>
      </c>
      <c r="J12" s="8">
        <v>2</v>
      </c>
      <c r="K12" s="10">
        <v>1</v>
      </c>
      <c r="L12" s="180" t="str">
        <f t="shared" si="0"/>
        <v xml:space="preserve"> </v>
      </c>
      <c r="M12" s="8" t="str">
        <f t="shared" si="7"/>
        <v>/</v>
      </c>
      <c r="N12" s="181" t="str">
        <f t="shared" si="8"/>
        <v xml:space="preserve"> </v>
      </c>
      <c r="O12" s="182" t="str">
        <f t="shared" si="1"/>
        <v xml:space="preserve"> </v>
      </c>
      <c r="P12" s="53">
        <v>0</v>
      </c>
      <c r="Q12" s="54">
        <v>1</v>
      </c>
      <c r="R12" s="248">
        <v>0</v>
      </c>
      <c r="S12" s="169">
        <f t="shared" si="9"/>
        <v>1</v>
      </c>
      <c r="T12" s="183" t="str">
        <f t="shared" si="10"/>
        <v xml:space="preserve"> </v>
      </c>
      <c r="U12" s="184" t="str">
        <f t="shared" si="11"/>
        <v xml:space="preserve"> </v>
      </c>
      <c r="V12" s="184" t="str">
        <f t="shared" si="12"/>
        <v xml:space="preserve"> </v>
      </c>
      <c r="W12" s="185" t="str">
        <f t="shared" si="2"/>
        <v>/</v>
      </c>
      <c r="X12" s="186"/>
      <c r="Y12" s="75"/>
      <c r="Z12" s="187">
        <f t="shared" si="3"/>
        <v>0</v>
      </c>
      <c r="AA12" s="188">
        <f t="shared" si="4"/>
        <v>7</v>
      </c>
      <c r="AB12" s="188">
        <f t="shared" si="5"/>
        <v>1</v>
      </c>
      <c r="AC12" s="189">
        <f t="shared" si="6"/>
        <v>0</v>
      </c>
      <c r="AD12" s="190" t="str">
        <f t="shared" si="13"/>
        <v xml:space="preserve"> </v>
      </c>
      <c r="AE12" s="191" t="str">
        <f t="shared" si="14"/>
        <v>2</v>
      </c>
      <c r="AF12" s="191" t="str">
        <f t="shared" si="15"/>
        <v xml:space="preserve"> </v>
      </c>
      <c r="AG12" s="192" t="str">
        <f t="shared" si="16"/>
        <v xml:space="preserve"> </v>
      </c>
      <c r="AH12" s="61"/>
      <c r="AI12" s="193" t="str">
        <f t="shared" si="17"/>
        <v>0</v>
      </c>
      <c r="AJ12" s="75"/>
    </row>
    <row r="13" spans="2:58" ht="17.100000000000001" customHeight="1" x14ac:dyDescent="0.5">
      <c r="B13" s="241">
        <v>9</v>
      </c>
      <c r="C13" s="242" t="str">
        <f>'เวลาเรียน3-4'!D14</f>
        <v>เด็กชาย ธีรวุฒิ  ทรวดทรง</v>
      </c>
      <c r="D13" s="53">
        <v>2</v>
      </c>
      <c r="E13" s="54">
        <v>2</v>
      </c>
      <c r="F13" s="54">
        <v>2</v>
      </c>
      <c r="G13" s="248">
        <v>2</v>
      </c>
      <c r="H13" s="8">
        <v>2</v>
      </c>
      <c r="I13" s="8">
        <v>2</v>
      </c>
      <c r="J13" s="8">
        <v>2</v>
      </c>
      <c r="K13" s="10">
        <v>2</v>
      </c>
      <c r="L13" s="180" t="str">
        <f t="shared" si="0"/>
        <v xml:space="preserve"> </v>
      </c>
      <c r="M13" s="8" t="str">
        <f t="shared" si="7"/>
        <v>/</v>
      </c>
      <c r="N13" s="181" t="str">
        <f t="shared" si="8"/>
        <v xml:space="preserve"> </v>
      </c>
      <c r="O13" s="182" t="str">
        <f t="shared" si="1"/>
        <v xml:space="preserve"> </v>
      </c>
      <c r="P13" s="53"/>
      <c r="Q13" s="54"/>
      <c r="R13" s="248"/>
      <c r="S13" s="169">
        <f t="shared" si="9"/>
        <v>0</v>
      </c>
      <c r="T13" s="183" t="str">
        <f t="shared" si="10"/>
        <v xml:space="preserve"> </v>
      </c>
      <c r="U13" s="198" t="str">
        <f t="shared" si="11"/>
        <v xml:space="preserve"> </v>
      </c>
      <c r="V13" s="184" t="str">
        <f t="shared" si="12"/>
        <v xml:space="preserve"> </v>
      </c>
      <c r="W13" s="185" t="str">
        <f t="shared" si="2"/>
        <v>/</v>
      </c>
      <c r="X13" s="186"/>
      <c r="Y13" s="75"/>
      <c r="Z13" s="187">
        <f t="shared" si="3"/>
        <v>0</v>
      </c>
      <c r="AA13" s="188">
        <f t="shared" si="4"/>
        <v>8</v>
      </c>
      <c r="AB13" s="188">
        <f t="shared" si="5"/>
        <v>0</v>
      </c>
      <c r="AC13" s="189">
        <f t="shared" si="6"/>
        <v>0</v>
      </c>
      <c r="AD13" s="190" t="str">
        <f t="shared" si="13"/>
        <v xml:space="preserve"> </v>
      </c>
      <c r="AE13" s="191" t="str">
        <f t="shared" si="14"/>
        <v>2</v>
      </c>
      <c r="AF13" s="191" t="str">
        <f t="shared" si="15"/>
        <v xml:space="preserve"> </v>
      </c>
      <c r="AG13" s="192" t="str">
        <f t="shared" si="16"/>
        <v xml:space="preserve"> </v>
      </c>
      <c r="AH13" s="61"/>
      <c r="AI13" s="193" t="str">
        <f t="shared" si="17"/>
        <v>0</v>
      </c>
      <c r="AJ13" s="75"/>
    </row>
    <row r="14" spans="2:58" ht="17.100000000000001" customHeight="1" x14ac:dyDescent="0.5">
      <c r="B14" s="243">
        <v>10</v>
      </c>
      <c r="C14" s="242" t="str">
        <f>'เวลาเรียน3-4'!D15</f>
        <v>เด็กชาย ภากร  วงศ์สุข</v>
      </c>
      <c r="D14" s="53">
        <v>1</v>
      </c>
      <c r="E14" s="54">
        <v>1</v>
      </c>
      <c r="F14" s="54">
        <v>2</v>
      </c>
      <c r="G14" s="54">
        <v>1</v>
      </c>
      <c r="H14" s="54">
        <v>1</v>
      </c>
      <c r="I14" s="54">
        <v>2</v>
      </c>
      <c r="J14" s="54">
        <v>1</v>
      </c>
      <c r="K14" s="248">
        <v>1</v>
      </c>
      <c r="L14" s="180" t="str">
        <f t="shared" si="0"/>
        <v xml:space="preserve"> </v>
      </c>
      <c r="M14" s="8" t="str">
        <f t="shared" si="7"/>
        <v xml:space="preserve"> </v>
      </c>
      <c r="N14" s="181" t="str">
        <f t="shared" si="8"/>
        <v>/</v>
      </c>
      <c r="O14" s="182" t="str">
        <f t="shared" si="1"/>
        <v xml:space="preserve"> </v>
      </c>
      <c r="P14" s="53"/>
      <c r="Q14" s="54"/>
      <c r="R14" s="248"/>
      <c r="S14" s="169">
        <f t="shared" si="9"/>
        <v>0</v>
      </c>
      <c r="T14" s="183" t="str">
        <f t="shared" si="10"/>
        <v xml:space="preserve"> </v>
      </c>
      <c r="U14" s="184" t="str">
        <f t="shared" si="11"/>
        <v xml:space="preserve"> </v>
      </c>
      <c r="V14" s="184" t="str">
        <f t="shared" si="12"/>
        <v xml:space="preserve"> </v>
      </c>
      <c r="W14" s="185" t="str">
        <f t="shared" si="2"/>
        <v>/</v>
      </c>
      <c r="X14" s="186"/>
      <c r="Y14" s="75"/>
      <c r="Z14" s="187">
        <f t="shared" si="3"/>
        <v>0</v>
      </c>
      <c r="AA14" s="188">
        <f t="shared" si="4"/>
        <v>2</v>
      </c>
      <c r="AB14" s="188">
        <f t="shared" si="5"/>
        <v>6</v>
      </c>
      <c r="AC14" s="189">
        <f t="shared" si="6"/>
        <v>0</v>
      </c>
      <c r="AD14" s="190" t="str">
        <f t="shared" si="13"/>
        <v xml:space="preserve"> </v>
      </c>
      <c r="AE14" s="191" t="str">
        <f t="shared" si="14"/>
        <v xml:space="preserve"> </v>
      </c>
      <c r="AF14" s="191" t="str">
        <f t="shared" si="15"/>
        <v>1</v>
      </c>
      <c r="AG14" s="192" t="str">
        <f t="shared" si="16"/>
        <v xml:space="preserve"> </v>
      </c>
      <c r="AH14" s="61"/>
      <c r="AI14" s="193" t="str">
        <f t="shared" si="17"/>
        <v>0</v>
      </c>
      <c r="AJ14" s="75"/>
    </row>
    <row r="15" spans="2:58" ht="17.100000000000001" customHeight="1" x14ac:dyDescent="0.5">
      <c r="B15" s="241">
        <v>11</v>
      </c>
      <c r="C15" s="242" t="str">
        <f>'เวลาเรียน3-4'!D16</f>
        <v>เด็กชาย สุทธิพงศ์  ทรัพย์สกุล</v>
      </c>
      <c r="D15" s="53">
        <v>2</v>
      </c>
      <c r="E15" s="54">
        <v>3</v>
      </c>
      <c r="F15" s="54">
        <v>1</v>
      </c>
      <c r="G15" s="54">
        <v>1</v>
      </c>
      <c r="H15" s="54">
        <v>1</v>
      </c>
      <c r="I15" s="54">
        <v>1</v>
      </c>
      <c r="J15" s="54">
        <v>1</v>
      </c>
      <c r="K15" s="248">
        <v>1</v>
      </c>
      <c r="L15" s="180" t="str">
        <f t="shared" si="0"/>
        <v xml:space="preserve"> </v>
      </c>
      <c r="M15" s="8" t="str">
        <f t="shared" si="7"/>
        <v xml:space="preserve"> </v>
      </c>
      <c r="N15" s="181" t="str">
        <f t="shared" si="8"/>
        <v>/</v>
      </c>
      <c r="O15" s="182" t="str">
        <f t="shared" si="1"/>
        <v xml:space="preserve"> </v>
      </c>
      <c r="P15" s="53"/>
      <c r="Q15" s="54"/>
      <c r="R15" s="248"/>
      <c r="S15" s="169">
        <f t="shared" si="9"/>
        <v>0</v>
      </c>
      <c r="T15" s="183" t="str">
        <f t="shared" si="10"/>
        <v xml:space="preserve"> </v>
      </c>
      <c r="U15" s="184" t="str">
        <f t="shared" si="11"/>
        <v xml:space="preserve"> </v>
      </c>
      <c r="V15" s="184" t="str">
        <f t="shared" si="12"/>
        <v xml:space="preserve"> </v>
      </c>
      <c r="W15" s="185" t="str">
        <f t="shared" si="2"/>
        <v>/</v>
      </c>
      <c r="X15" s="186"/>
      <c r="Y15" s="75"/>
      <c r="Z15" s="187">
        <f t="shared" si="3"/>
        <v>1</v>
      </c>
      <c r="AA15" s="188">
        <f t="shared" si="4"/>
        <v>1</v>
      </c>
      <c r="AB15" s="188">
        <f t="shared" si="5"/>
        <v>6</v>
      </c>
      <c r="AC15" s="189">
        <f t="shared" si="6"/>
        <v>0</v>
      </c>
      <c r="AD15" s="190" t="str">
        <f t="shared" si="13"/>
        <v xml:space="preserve"> </v>
      </c>
      <c r="AE15" s="191" t="str">
        <f t="shared" si="14"/>
        <v xml:space="preserve"> </v>
      </c>
      <c r="AF15" s="191" t="str">
        <f t="shared" si="15"/>
        <v>1</v>
      </c>
      <c r="AG15" s="192" t="str">
        <f t="shared" si="16"/>
        <v xml:space="preserve"> </v>
      </c>
      <c r="AH15" s="61"/>
      <c r="AI15" s="193" t="str">
        <f t="shared" si="17"/>
        <v>0</v>
      </c>
      <c r="AJ15" s="75"/>
      <c r="AK15" s="200"/>
      <c r="AL15" s="200"/>
      <c r="AM15" s="200"/>
      <c r="AN15" s="200"/>
      <c r="AO15" s="201"/>
      <c r="AP15" s="201"/>
      <c r="AQ15" s="201"/>
      <c r="AR15" s="201"/>
      <c r="AS15" s="543"/>
      <c r="AT15" s="29"/>
      <c r="AU15" s="457"/>
      <c r="AV15" s="457"/>
      <c r="AW15" s="457"/>
      <c r="AX15" s="457"/>
      <c r="AY15" s="457"/>
      <c r="AZ15" s="457"/>
      <c r="BA15" s="457"/>
      <c r="BB15" s="457"/>
      <c r="BC15" s="29"/>
      <c r="BD15" s="202"/>
      <c r="BE15" s="29"/>
      <c r="BF15" s="29"/>
    </row>
    <row r="16" spans="2:58" ht="17.100000000000001" customHeight="1" x14ac:dyDescent="0.5">
      <c r="B16" s="243">
        <v>12</v>
      </c>
      <c r="C16" s="242" t="str">
        <f>'เวลาเรียน3-4'!D17</f>
        <v>เด็กหญิง นิรมล  อินทสร</v>
      </c>
      <c r="D16" s="53">
        <v>2</v>
      </c>
      <c r="E16" s="54">
        <v>2</v>
      </c>
      <c r="F16" s="54">
        <v>1</v>
      </c>
      <c r="G16" s="54">
        <v>1</v>
      </c>
      <c r="H16" s="54">
        <v>1</v>
      </c>
      <c r="I16" s="54">
        <v>1</v>
      </c>
      <c r="J16" s="54">
        <v>1</v>
      </c>
      <c r="K16" s="248">
        <v>1</v>
      </c>
      <c r="L16" s="180" t="str">
        <f t="shared" si="0"/>
        <v xml:space="preserve"> </v>
      </c>
      <c r="M16" s="8" t="str">
        <f t="shared" si="7"/>
        <v xml:space="preserve"> </v>
      </c>
      <c r="N16" s="181" t="str">
        <f t="shared" si="8"/>
        <v>/</v>
      </c>
      <c r="O16" s="182" t="str">
        <f t="shared" si="1"/>
        <v xml:space="preserve"> </v>
      </c>
      <c r="P16" s="53"/>
      <c r="Q16" s="54"/>
      <c r="R16" s="248"/>
      <c r="S16" s="169">
        <f t="shared" si="9"/>
        <v>0</v>
      </c>
      <c r="T16" s="183" t="str">
        <f t="shared" si="10"/>
        <v xml:space="preserve"> </v>
      </c>
      <c r="U16" s="184" t="str">
        <f t="shared" si="11"/>
        <v xml:space="preserve"> </v>
      </c>
      <c r="V16" s="184" t="str">
        <f t="shared" si="12"/>
        <v xml:space="preserve"> </v>
      </c>
      <c r="W16" s="185" t="str">
        <f t="shared" si="2"/>
        <v>/</v>
      </c>
      <c r="X16" s="186"/>
      <c r="Y16" s="75"/>
      <c r="Z16" s="187">
        <f t="shared" si="3"/>
        <v>0</v>
      </c>
      <c r="AA16" s="188">
        <f t="shared" si="4"/>
        <v>2</v>
      </c>
      <c r="AB16" s="188">
        <f t="shared" si="5"/>
        <v>6</v>
      </c>
      <c r="AC16" s="189">
        <f t="shared" si="6"/>
        <v>0</v>
      </c>
      <c r="AD16" s="190" t="str">
        <f t="shared" si="13"/>
        <v xml:space="preserve"> </v>
      </c>
      <c r="AE16" s="191" t="str">
        <f t="shared" si="14"/>
        <v xml:space="preserve"> </v>
      </c>
      <c r="AF16" s="191" t="str">
        <f t="shared" si="15"/>
        <v>1</v>
      </c>
      <c r="AG16" s="192" t="str">
        <f t="shared" si="16"/>
        <v xml:space="preserve"> </v>
      </c>
      <c r="AH16" s="61"/>
      <c r="AI16" s="193" t="str">
        <f t="shared" si="17"/>
        <v>0</v>
      </c>
      <c r="AJ16" s="75"/>
      <c r="AK16" s="203"/>
      <c r="AL16" s="203"/>
      <c r="AM16" s="203"/>
      <c r="AN16" s="204"/>
      <c r="AO16" s="205"/>
      <c r="AP16" s="205"/>
      <c r="AQ16" s="205"/>
      <c r="AR16" s="205"/>
      <c r="AS16" s="543"/>
      <c r="AT16" s="29"/>
      <c r="AU16" s="204"/>
      <c r="AV16" s="204"/>
      <c r="AW16" s="204"/>
      <c r="AX16" s="204"/>
      <c r="AY16" s="206"/>
      <c r="AZ16" s="204"/>
      <c r="BA16" s="204"/>
      <c r="BB16" s="204"/>
      <c r="BC16" s="29"/>
      <c r="BD16" s="537"/>
      <c r="BE16" s="29"/>
      <c r="BF16" s="29"/>
    </row>
    <row r="17" spans="2:58" ht="17.100000000000001" customHeight="1" x14ac:dyDescent="0.5">
      <c r="B17" s="241">
        <v>13</v>
      </c>
      <c r="C17" s="242" t="str">
        <f>'เวลาเรียน3-4'!D18</f>
        <v>เด็กชาย ธงชัย  บุญมา</v>
      </c>
      <c r="D17" s="53">
        <v>2</v>
      </c>
      <c r="E17" s="54">
        <v>2</v>
      </c>
      <c r="F17" s="54">
        <v>2</v>
      </c>
      <c r="G17" s="54">
        <v>1</v>
      </c>
      <c r="H17" s="54">
        <v>1</v>
      </c>
      <c r="I17" s="54">
        <v>1</v>
      </c>
      <c r="J17" s="54">
        <v>3</v>
      </c>
      <c r="K17" s="248">
        <v>3</v>
      </c>
      <c r="L17" s="180" t="str">
        <f t="shared" si="0"/>
        <v xml:space="preserve"> </v>
      </c>
      <c r="M17" s="8" t="str">
        <f t="shared" si="7"/>
        <v>/</v>
      </c>
      <c r="N17" s="181" t="str">
        <f t="shared" si="8"/>
        <v xml:space="preserve"> </v>
      </c>
      <c r="O17" s="182" t="str">
        <f t="shared" si="1"/>
        <v xml:space="preserve"> </v>
      </c>
      <c r="P17" s="53"/>
      <c r="Q17" s="54"/>
      <c r="R17" s="248"/>
      <c r="S17" s="169">
        <f t="shared" si="9"/>
        <v>0</v>
      </c>
      <c r="T17" s="183" t="str">
        <f t="shared" si="10"/>
        <v xml:space="preserve"> </v>
      </c>
      <c r="U17" s="184" t="str">
        <f t="shared" si="11"/>
        <v xml:space="preserve"> </v>
      </c>
      <c r="V17" s="184" t="str">
        <f t="shared" si="12"/>
        <v xml:space="preserve"> </v>
      </c>
      <c r="W17" s="185" t="str">
        <f t="shared" si="2"/>
        <v>/</v>
      </c>
      <c r="X17" s="186"/>
      <c r="Y17" s="75"/>
      <c r="Z17" s="187">
        <f t="shared" si="3"/>
        <v>2</v>
      </c>
      <c r="AA17" s="188">
        <f t="shared" si="4"/>
        <v>3</v>
      </c>
      <c r="AB17" s="188">
        <f t="shared" si="5"/>
        <v>3</v>
      </c>
      <c r="AC17" s="189">
        <f t="shared" si="6"/>
        <v>0</v>
      </c>
      <c r="AD17" s="190" t="str">
        <f t="shared" si="13"/>
        <v xml:space="preserve"> </v>
      </c>
      <c r="AE17" s="191" t="str">
        <f t="shared" si="14"/>
        <v>2</v>
      </c>
      <c r="AF17" s="191" t="str">
        <f t="shared" si="15"/>
        <v xml:space="preserve"> </v>
      </c>
      <c r="AG17" s="192" t="str">
        <f t="shared" si="16"/>
        <v xml:space="preserve"> </v>
      </c>
      <c r="AH17" s="61"/>
      <c r="AI17" s="193" t="str">
        <f t="shared" si="17"/>
        <v>0</v>
      </c>
      <c r="AJ17" s="75"/>
      <c r="AK17" s="203"/>
      <c r="AL17" s="203"/>
      <c r="AM17" s="203"/>
      <c r="AN17" s="203"/>
      <c r="AO17" s="205"/>
      <c r="AP17" s="205"/>
      <c r="AQ17" s="205"/>
      <c r="AR17" s="205"/>
      <c r="AS17" s="543"/>
      <c r="AT17" s="29"/>
      <c r="AU17" s="203"/>
      <c r="AV17" s="203"/>
      <c r="AW17" s="203"/>
      <c r="AX17" s="203"/>
      <c r="AY17" s="207"/>
      <c r="AZ17" s="203"/>
      <c r="BA17" s="203"/>
      <c r="BB17" s="203"/>
      <c r="BC17" s="29"/>
      <c r="BD17" s="537"/>
      <c r="BE17" s="29"/>
      <c r="BF17" s="29"/>
    </row>
    <row r="18" spans="2:58" ht="17.100000000000001" customHeight="1" x14ac:dyDescent="0.5">
      <c r="B18" s="243">
        <v>14</v>
      </c>
      <c r="C18" s="242" t="str">
        <f>'เวลาเรียน3-4'!D19</f>
        <v>เด็กชาย อรรถวุฒิ  ชวดจอหอ</v>
      </c>
      <c r="D18" s="53">
        <v>2</v>
      </c>
      <c r="E18" s="54">
        <v>2</v>
      </c>
      <c r="F18" s="54">
        <v>2</v>
      </c>
      <c r="G18" s="54">
        <v>1</v>
      </c>
      <c r="H18" s="54">
        <v>1</v>
      </c>
      <c r="I18" s="54">
        <v>3</v>
      </c>
      <c r="J18" s="54">
        <v>3</v>
      </c>
      <c r="K18" s="248">
        <v>3</v>
      </c>
      <c r="L18" s="180" t="str">
        <f t="shared" si="0"/>
        <v>/</v>
      </c>
      <c r="M18" s="8" t="str">
        <f t="shared" si="7"/>
        <v xml:space="preserve"> </v>
      </c>
      <c r="N18" s="181" t="str">
        <f t="shared" si="8"/>
        <v xml:space="preserve"> </v>
      </c>
      <c r="O18" s="182" t="str">
        <f t="shared" si="1"/>
        <v xml:space="preserve"> </v>
      </c>
      <c r="P18" s="53"/>
      <c r="Q18" s="54"/>
      <c r="R18" s="248"/>
      <c r="S18" s="169">
        <f t="shared" si="9"/>
        <v>0</v>
      </c>
      <c r="T18" s="183" t="str">
        <f t="shared" si="10"/>
        <v xml:space="preserve"> </v>
      </c>
      <c r="U18" s="198" t="str">
        <f t="shared" si="11"/>
        <v xml:space="preserve"> </v>
      </c>
      <c r="V18" s="184" t="str">
        <f t="shared" si="12"/>
        <v xml:space="preserve"> </v>
      </c>
      <c r="W18" s="185" t="str">
        <f t="shared" si="2"/>
        <v>/</v>
      </c>
      <c r="X18" s="186"/>
      <c r="Y18" s="75"/>
      <c r="Z18" s="187">
        <f t="shared" si="3"/>
        <v>3</v>
      </c>
      <c r="AA18" s="188">
        <f t="shared" si="4"/>
        <v>3</v>
      </c>
      <c r="AB18" s="188">
        <f t="shared" si="5"/>
        <v>2</v>
      </c>
      <c r="AC18" s="189">
        <f t="shared" si="6"/>
        <v>0</v>
      </c>
      <c r="AD18" s="190" t="str">
        <f t="shared" si="13"/>
        <v>3</v>
      </c>
      <c r="AE18" s="191" t="str">
        <f t="shared" si="14"/>
        <v xml:space="preserve"> </v>
      </c>
      <c r="AF18" s="191" t="str">
        <f t="shared" si="15"/>
        <v xml:space="preserve"> </v>
      </c>
      <c r="AG18" s="192" t="str">
        <f t="shared" si="16"/>
        <v xml:space="preserve"> </v>
      </c>
      <c r="AH18" s="61"/>
      <c r="AI18" s="193" t="str">
        <f t="shared" si="17"/>
        <v>0</v>
      </c>
      <c r="AJ18" s="75"/>
      <c r="AK18" s="21"/>
      <c r="AL18" s="21"/>
      <c r="AM18" s="21"/>
      <c r="AN18" s="203"/>
      <c r="AO18" s="203"/>
      <c r="AP18" s="203"/>
      <c r="AQ18" s="203"/>
      <c r="AR18" s="203"/>
      <c r="AS18" s="29"/>
      <c r="AT18" s="29"/>
      <c r="AU18" s="21"/>
      <c r="AV18" s="21"/>
      <c r="AW18" s="21"/>
      <c r="AX18" s="21"/>
      <c r="AY18" s="208"/>
      <c r="AZ18" s="21"/>
      <c r="BA18" s="21"/>
      <c r="BB18" s="21"/>
      <c r="BC18" s="29"/>
      <c r="BD18" s="21"/>
      <c r="BE18" s="29"/>
      <c r="BF18" s="29"/>
    </row>
    <row r="19" spans="2:58" ht="17.100000000000001" customHeight="1" x14ac:dyDescent="0.5">
      <c r="B19" s="241">
        <v>15</v>
      </c>
      <c r="C19" s="242" t="str">
        <f>'เวลาเรียน3-4'!D20</f>
        <v>เด็กชาย อภิเดช  มาศศักดา</v>
      </c>
      <c r="D19" s="53">
        <v>1</v>
      </c>
      <c r="E19" s="54">
        <v>1</v>
      </c>
      <c r="F19" s="54">
        <v>1</v>
      </c>
      <c r="G19" s="54">
        <v>1</v>
      </c>
      <c r="H19" s="54">
        <v>1</v>
      </c>
      <c r="I19" s="54">
        <v>3</v>
      </c>
      <c r="J19" s="54">
        <v>3</v>
      </c>
      <c r="K19" s="248">
        <v>3</v>
      </c>
      <c r="L19" s="180" t="str">
        <f t="shared" si="0"/>
        <v xml:space="preserve"> </v>
      </c>
      <c r="M19" s="8" t="str">
        <f t="shared" si="7"/>
        <v xml:space="preserve"> </v>
      </c>
      <c r="N19" s="181" t="str">
        <f t="shared" si="8"/>
        <v>/</v>
      </c>
      <c r="O19" s="182" t="str">
        <f t="shared" si="1"/>
        <v xml:space="preserve"> </v>
      </c>
      <c r="P19" s="53"/>
      <c r="Q19" s="54"/>
      <c r="R19" s="248"/>
      <c r="S19" s="169">
        <f t="shared" si="9"/>
        <v>0</v>
      </c>
      <c r="T19" s="183" t="str">
        <f t="shared" si="10"/>
        <v xml:space="preserve"> </v>
      </c>
      <c r="U19" s="184" t="str">
        <f t="shared" si="11"/>
        <v xml:space="preserve"> </v>
      </c>
      <c r="V19" s="184" t="str">
        <f t="shared" si="12"/>
        <v xml:space="preserve"> </v>
      </c>
      <c r="W19" s="185" t="str">
        <f t="shared" si="2"/>
        <v>/</v>
      </c>
      <c r="X19" s="186"/>
      <c r="Y19" s="75"/>
      <c r="Z19" s="187">
        <f t="shared" si="3"/>
        <v>3</v>
      </c>
      <c r="AA19" s="188">
        <f t="shared" si="4"/>
        <v>0</v>
      </c>
      <c r="AB19" s="188">
        <f t="shared" si="5"/>
        <v>5</v>
      </c>
      <c r="AC19" s="189">
        <f t="shared" si="6"/>
        <v>0</v>
      </c>
      <c r="AD19" s="190" t="str">
        <f t="shared" si="13"/>
        <v xml:space="preserve"> </v>
      </c>
      <c r="AE19" s="191" t="str">
        <f t="shared" si="14"/>
        <v xml:space="preserve"> </v>
      </c>
      <c r="AF19" s="191" t="str">
        <f t="shared" si="15"/>
        <v>1</v>
      </c>
      <c r="AG19" s="192" t="str">
        <f t="shared" si="16"/>
        <v xml:space="preserve"> </v>
      </c>
      <c r="AH19" s="61"/>
      <c r="AI19" s="193" t="str">
        <f t="shared" si="17"/>
        <v>0</v>
      </c>
      <c r="AJ19" s="75"/>
      <c r="AK19" s="21"/>
      <c r="AL19" s="21"/>
      <c r="AM19" s="21"/>
      <c r="AN19" s="203"/>
      <c r="AO19" s="203"/>
      <c r="AP19" s="203"/>
      <c r="AQ19" s="203"/>
      <c r="AR19" s="203"/>
      <c r="AS19" s="29"/>
      <c r="AT19" s="29"/>
      <c r="AU19" s="21"/>
      <c r="AV19" s="21"/>
      <c r="AW19" s="21"/>
      <c r="AX19" s="21"/>
      <c r="AY19" s="208"/>
      <c r="AZ19" s="21"/>
      <c r="BA19" s="21"/>
      <c r="BB19" s="21"/>
      <c r="BC19" s="29"/>
      <c r="BD19" s="21"/>
      <c r="BE19" s="29"/>
      <c r="BF19" s="29"/>
    </row>
    <row r="20" spans="2:58" ht="17.100000000000001" customHeight="1" x14ac:dyDescent="0.5">
      <c r="B20" s="243">
        <v>16</v>
      </c>
      <c r="C20" s="242" t="str">
        <f>'เวลาเรียน3-4'!D21</f>
        <v>เด็กหญิง ฐิติพร   อะโน</v>
      </c>
      <c r="D20" s="53">
        <v>2</v>
      </c>
      <c r="E20" s="54">
        <v>2</v>
      </c>
      <c r="F20" s="54">
        <v>2</v>
      </c>
      <c r="G20" s="54">
        <v>1</v>
      </c>
      <c r="H20" s="54">
        <v>1</v>
      </c>
      <c r="I20" s="54">
        <v>2</v>
      </c>
      <c r="J20" s="54">
        <v>1</v>
      </c>
      <c r="K20" s="248">
        <v>2</v>
      </c>
      <c r="L20" s="180" t="str">
        <f t="shared" si="0"/>
        <v xml:space="preserve"> </v>
      </c>
      <c r="M20" s="8" t="str">
        <f t="shared" si="7"/>
        <v>/</v>
      </c>
      <c r="N20" s="181" t="str">
        <f t="shared" si="8"/>
        <v xml:space="preserve"> </v>
      </c>
      <c r="O20" s="182" t="str">
        <f t="shared" si="1"/>
        <v xml:space="preserve"> </v>
      </c>
      <c r="P20" s="53"/>
      <c r="Q20" s="54"/>
      <c r="R20" s="248"/>
      <c r="S20" s="169">
        <f t="shared" si="9"/>
        <v>0</v>
      </c>
      <c r="T20" s="183" t="str">
        <f t="shared" si="10"/>
        <v xml:space="preserve"> </v>
      </c>
      <c r="U20" s="184" t="str">
        <f t="shared" si="11"/>
        <v xml:space="preserve"> </v>
      </c>
      <c r="V20" s="184" t="str">
        <f t="shared" si="12"/>
        <v xml:space="preserve"> </v>
      </c>
      <c r="W20" s="185" t="str">
        <f t="shared" si="2"/>
        <v>/</v>
      </c>
      <c r="X20" s="186"/>
      <c r="Y20" s="75"/>
      <c r="Z20" s="187">
        <f t="shared" si="3"/>
        <v>0</v>
      </c>
      <c r="AA20" s="188">
        <f t="shared" si="4"/>
        <v>5</v>
      </c>
      <c r="AB20" s="188">
        <f t="shared" si="5"/>
        <v>3</v>
      </c>
      <c r="AC20" s="189">
        <f t="shared" si="6"/>
        <v>0</v>
      </c>
      <c r="AD20" s="190" t="str">
        <f t="shared" si="13"/>
        <v xml:space="preserve"> </v>
      </c>
      <c r="AE20" s="191" t="str">
        <f t="shared" si="14"/>
        <v>2</v>
      </c>
      <c r="AF20" s="191" t="str">
        <f t="shared" si="15"/>
        <v xml:space="preserve"> </v>
      </c>
      <c r="AG20" s="192" t="str">
        <f t="shared" si="16"/>
        <v xml:space="preserve"> </v>
      </c>
      <c r="AH20" s="61"/>
      <c r="AI20" s="193" t="str">
        <f t="shared" si="17"/>
        <v>0</v>
      </c>
      <c r="AJ20" s="75"/>
      <c r="AK20" s="21"/>
      <c r="AL20" s="21"/>
      <c r="AM20" s="21"/>
      <c r="AN20" s="203"/>
      <c r="AO20" s="203"/>
      <c r="AP20" s="203"/>
      <c r="AQ20" s="203"/>
      <c r="AR20" s="203"/>
      <c r="AS20" s="29"/>
      <c r="AT20" s="29"/>
      <c r="AU20" s="21"/>
      <c r="AV20" s="21"/>
      <c r="AW20" s="21"/>
      <c r="AX20" s="21"/>
      <c r="AY20" s="208"/>
      <c r="AZ20" s="21"/>
      <c r="BA20" s="21"/>
      <c r="BB20" s="21"/>
      <c r="BC20" s="29"/>
      <c r="BD20" s="21"/>
      <c r="BE20" s="29"/>
      <c r="BF20" s="29"/>
    </row>
    <row r="21" spans="2:58" ht="17.100000000000001" customHeight="1" x14ac:dyDescent="0.5">
      <c r="B21" s="241">
        <v>17</v>
      </c>
      <c r="C21" s="242" t="str">
        <f>'เวลาเรียน3-4'!D22</f>
        <v>เด็กหญิง สุธินันท์   ราชสำเภา</v>
      </c>
      <c r="D21" s="53">
        <v>1</v>
      </c>
      <c r="E21" s="54">
        <v>1</v>
      </c>
      <c r="F21" s="54">
        <v>1</v>
      </c>
      <c r="G21" s="54">
        <v>1</v>
      </c>
      <c r="H21" s="54">
        <v>1</v>
      </c>
      <c r="I21" s="54">
        <v>1</v>
      </c>
      <c r="J21" s="54">
        <v>1</v>
      </c>
      <c r="K21" s="248">
        <v>0</v>
      </c>
      <c r="L21" s="180" t="str">
        <f t="shared" si="0"/>
        <v xml:space="preserve"> </v>
      </c>
      <c r="M21" s="8" t="str">
        <f t="shared" si="7"/>
        <v xml:space="preserve"> </v>
      </c>
      <c r="N21" s="181" t="str">
        <f t="shared" si="8"/>
        <v xml:space="preserve"> </v>
      </c>
      <c r="O21" s="182" t="str">
        <f t="shared" si="1"/>
        <v>/</v>
      </c>
      <c r="P21" s="53"/>
      <c r="Q21" s="54"/>
      <c r="R21" s="248"/>
      <c r="S21" s="169">
        <f t="shared" si="9"/>
        <v>0</v>
      </c>
      <c r="T21" s="183" t="str">
        <f t="shared" si="10"/>
        <v xml:space="preserve"> </v>
      </c>
      <c r="U21" s="184" t="str">
        <f t="shared" si="11"/>
        <v xml:space="preserve"> </v>
      </c>
      <c r="V21" s="184" t="str">
        <f t="shared" si="12"/>
        <v xml:space="preserve"> </v>
      </c>
      <c r="W21" s="185" t="str">
        <f t="shared" si="2"/>
        <v>/</v>
      </c>
      <c r="X21" s="186"/>
      <c r="Y21" s="75"/>
      <c r="Z21" s="187">
        <f t="shared" si="3"/>
        <v>0</v>
      </c>
      <c r="AA21" s="188">
        <f t="shared" si="4"/>
        <v>0</v>
      </c>
      <c r="AB21" s="188">
        <f t="shared" si="5"/>
        <v>7</v>
      </c>
      <c r="AC21" s="189">
        <f t="shared" si="6"/>
        <v>1</v>
      </c>
      <c r="AD21" s="190" t="str">
        <f t="shared" si="13"/>
        <v xml:space="preserve"> </v>
      </c>
      <c r="AE21" s="191" t="str">
        <f t="shared" si="14"/>
        <v xml:space="preserve"> </v>
      </c>
      <c r="AF21" s="191" t="str">
        <f t="shared" si="15"/>
        <v xml:space="preserve"> </v>
      </c>
      <c r="AG21" s="192" t="str">
        <f t="shared" si="16"/>
        <v>0</v>
      </c>
      <c r="AH21" s="61"/>
      <c r="AI21" s="193" t="str">
        <f t="shared" si="17"/>
        <v>0</v>
      </c>
      <c r="AJ21" s="75"/>
      <c r="AK21" s="208"/>
      <c r="AL21" s="208"/>
      <c r="AM21" s="208"/>
      <c r="AN21" s="207"/>
      <c r="AO21" s="203"/>
      <c r="AP21" s="207"/>
      <c r="AQ21" s="203"/>
      <c r="AR21" s="203"/>
      <c r="AS21" s="209"/>
      <c r="AT21" s="29"/>
      <c r="AU21" s="21"/>
      <c r="AV21" s="21"/>
      <c r="AW21" s="21"/>
      <c r="AX21" s="21"/>
      <c r="AY21" s="208"/>
      <c r="AZ21" s="21"/>
      <c r="BA21" s="21"/>
      <c r="BB21" s="21"/>
      <c r="BC21" s="29"/>
      <c r="BD21" s="21"/>
      <c r="BE21" s="29"/>
      <c r="BF21" s="29"/>
    </row>
    <row r="22" spans="2:58" ht="17.100000000000001" customHeight="1" x14ac:dyDescent="0.5">
      <c r="B22" s="243">
        <v>18</v>
      </c>
      <c r="C22" s="242" t="str">
        <f>'เวลาเรียน3-4'!D23</f>
        <v>เด็กชาย ศราวุฒิ  ป้องคำสิงห์</v>
      </c>
      <c r="D22" s="53">
        <v>1</v>
      </c>
      <c r="E22" s="54">
        <v>1</v>
      </c>
      <c r="F22" s="54">
        <v>1</v>
      </c>
      <c r="G22" s="54">
        <v>1</v>
      </c>
      <c r="H22" s="54">
        <v>1</v>
      </c>
      <c r="I22" s="54">
        <v>1</v>
      </c>
      <c r="J22" s="54">
        <v>1</v>
      </c>
      <c r="K22" s="248">
        <v>0</v>
      </c>
      <c r="L22" s="180" t="str">
        <f t="shared" si="0"/>
        <v xml:space="preserve"> </v>
      </c>
      <c r="M22" s="8" t="str">
        <f t="shared" si="7"/>
        <v xml:space="preserve"> </v>
      </c>
      <c r="N22" s="181" t="str">
        <f t="shared" si="8"/>
        <v xml:space="preserve"> </v>
      </c>
      <c r="O22" s="182" t="str">
        <f t="shared" si="1"/>
        <v>/</v>
      </c>
      <c r="P22" s="53"/>
      <c r="Q22" s="54"/>
      <c r="R22" s="248"/>
      <c r="S22" s="169">
        <f t="shared" si="9"/>
        <v>0</v>
      </c>
      <c r="T22" s="183" t="str">
        <f t="shared" si="10"/>
        <v xml:space="preserve"> </v>
      </c>
      <c r="U22" s="184" t="str">
        <f t="shared" si="11"/>
        <v xml:space="preserve"> </v>
      </c>
      <c r="V22" s="184" t="str">
        <f t="shared" si="12"/>
        <v xml:space="preserve"> </v>
      </c>
      <c r="W22" s="185" t="str">
        <f t="shared" si="2"/>
        <v>/</v>
      </c>
      <c r="X22" s="186"/>
      <c r="Y22" s="75"/>
      <c r="Z22" s="187">
        <f t="shared" si="3"/>
        <v>0</v>
      </c>
      <c r="AA22" s="188">
        <f t="shared" si="4"/>
        <v>0</v>
      </c>
      <c r="AB22" s="188">
        <f t="shared" si="5"/>
        <v>7</v>
      </c>
      <c r="AC22" s="189">
        <f t="shared" si="6"/>
        <v>1</v>
      </c>
      <c r="AD22" s="190" t="str">
        <f t="shared" si="13"/>
        <v xml:space="preserve"> </v>
      </c>
      <c r="AE22" s="191" t="str">
        <f t="shared" si="14"/>
        <v xml:space="preserve"> </v>
      </c>
      <c r="AF22" s="191" t="str">
        <f t="shared" si="15"/>
        <v xml:space="preserve"> </v>
      </c>
      <c r="AG22" s="192" t="str">
        <f t="shared" si="16"/>
        <v>0</v>
      </c>
      <c r="AH22" s="61"/>
      <c r="AI22" s="193" t="str">
        <f t="shared" si="17"/>
        <v>0</v>
      </c>
      <c r="AJ22" s="75"/>
      <c r="AK22" s="21"/>
      <c r="AL22" s="21"/>
      <c r="AM22" s="21"/>
      <c r="AN22" s="203"/>
      <c r="AO22" s="203"/>
      <c r="AP22" s="203"/>
      <c r="AQ22" s="203"/>
      <c r="AR22" s="203"/>
      <c r="AS22" s="29"/>
      <c r="AT22" s="29"/>
      <c r="AU22" s="21"/>
      <c r="AV22" s="21"/>
      <c r="AW22" s="21"/>
      <c r="AX22" s="21"/>
      <c r="AY22" s="208"/>
      <c r="AZ22" s="21"/>
      <c r="BA22" s="21"/>
      <c r="BB22" s="21"/>
      <c r="BC22" s="29"/>
      <c r="BD22" s="21"/>
      <c r="BE22" s="29"/>
      <c r="BF22" s="29"/>
    </row>
    <row r="23" spans="2:58" ht="17.100000000000001" customHeight="1" x14ac:dyDescent="0.5">
      <c r="B23" s="241">
        <v>19</v>
      </c>
      <c r="C23" s="242" t="str">
        <f>'เวลาเรียน3-4'!D24</f>
        <v>เด็กหญิง วราภรณ์  เกษมราช</v>
      </c>
      <c r="D23" s="53">
        <v>3</v>
      </c>
      <c r="E23" s="54">
        <v>3</v>
      </c>
      <c r="F23" s="54">
        <v>2</v>
      </c>
      <c r="G23" s="54">
        <v>2</v>
      </c>
      <c r="H23" s="54">
        <v>2</v>
      </c>
      <c r="I23" s="54">
        <v>1</v>
      </c>
      <c r="J23" s="54">
        <v>1</v>
      </c>
      <c r="K23" s="248">
        <v>1</v>
      </c>
      <c r="L23" s="180" t="str">
        <f t="shared" si="0"/>
        <v xml:space="preserve"> </v>
      </c>
      <c r="M23" s="8" t="str">
        <f t="shared" si="7"/>
        <v>/</v>
      </c>
      <c r="N23" s="181" t="str">
        <f t="shared" si="8"/>
        <v xml:space="preserve"> </v>
      </c>
      <c r="O23" s="182" t="str">
        <f t="shared" si="1"/>
        <v xml:space="preserve"> </v>
      </c>
      <c r="P23" s="53"/>
      <c r="Q23" s="54"/>
      <c r="R23" s="248"/>
      <c r="S23" s="169">
        <f t="shared" si="9"/>
        <v>0</v>
      </c>
      <c r="T23" s="183" t="str">
        <f t="shared" si="10"/>
        <v xml:space="preserve"> </v>
      </c>
      <c r="U23" s="198" t="str">
        <f t="shared" si="11"/>
        <v xml:space="preserve"> </v>
      </c>
      <c r="V23" s="184" t="str">
        <f t="shared" si="12"/>
        <v xml:space="preserve"> </v>
      </c>
      <c r="W23" s="185" t="str">
        <f t="shared" si="2"/>
        <v>/</v>
      </c>
      <c r="X23" s="186"/>
      <c r="Y23" s="75"/>
      <c r="Z23" s="187">
        <f t="shared" si="3"/>
        <v>2</v>
      </c>
      <c r="AA23" s="188">
        <f t="shared" si="4"/>
        <v>3</v>
      </c>
      <c r="AB23" s="188">
        <f t="shared" si="5"/>
        <v>3</v>
      </c>
      <c r="AC23" s="189">
        <f t="shared" si="6"/>
        <v>0</v>
      </c>
      <c r="AD23" s="190" t="str">
        <f t="shared" si="13"/>
        <v xml:space="preserve"> </v>
      </c>
      <c r="AE23" s="191" t="str">
        <f t="shared" si="14"/>
        <v>2</v>
      </c>
      <c r="AF23" s="191" t="str">
        <f t="shared" si="15"/>
        <v xml:space="preserve"> </v>
      </c>
      <c r="AG23" s="192" t="str">
        <f t="shared" si="16"/>
        <v xml:space="preserve"> </v>
      </c>
      <c r="AH23" s="61"/>
      <c r="AI23" s="193" t="str">
        <f t="shared" si="17"/>
        <v>0</v>
      </c>
      <c r="AJ23" s="75"/>
      <c r="AK23" s="21"/>
      <c r="AL23" s="21"/>
      <c r="AM23" s="21"/>
      <c r="AN23" s="203"/>
      <c r="AO23" s="203"/>
      <c r="AP23" s="203"/>
      <c r="AQ23" s="203"/>
      <c r="AR23" s="203"/>
      <c r="AS23" s="29"/>
      <c r="AT23" s="29"/>
      <c r="AU23" s="21"/>
      <c r="AV23" s="21"/>
      <c r="AW23" s="21"/>
      <c r="AX23" s="21"/>
      <c r="AY23" s="208"/>
      <c r="AZ23" s="21"/>
      <c r="BA23" s="21"/>
      <c r="BB23" s="21"/>
      <c r="BC23" s="29"/>
      <c r="BD23" s="21"/>
      <c r="BE23" s="29"/>
      <c r="BF23" s="29"/>
    </row>
    <row r="24" spans="2:58" ht="17.100000000000001" customHeight="1" x14ac:dyDescent="0.5">
      <c r="B24" s="243">
        <v>20</v>
      </c>
      <c r="C24" s="242" t="str">
        <f>'เวลาเรียน3-4'!D25</f>
        <v>เด็กหญิงนภัค  ลักษณะสุต</v>
      </c>
      <c r="D24" s="53">
        <v>2</v>
      </c>
      <c r="E24" s="54">
        <v>2</v>
      </c>
      <c r="F24" s="54">
        <v>2</v>
      </c>
      <c r="G24" s="54">
        <v>2</v>
      </c>
      <c r="H24" s="54">
        <v>3</v>
      </c>
      <c r="I24" s="54">
        <v>3</v>
      </c>
      <c r="J24" s="54">
        <v>3</v>
      </c>
      <c r="K24" s="248">
        <v>3</v>
      </c>
      <c r="L24" s="180" t="str">
        <f t="shared" si="0"/>
        <v>/</v>
      </c>
      <c r="M24" s="8" t="str">
        <f t="shared" si="7"/>
        <v xml:space="preserve"> </v>
      </c>
      <c r="N24" s="181" t="str">
        <f t="shared" si="8"/>
        <v xml:space="preserve"> </v>
      </c>
      <c r="O24" s="182" t="str">
        <f t="shared" si="1"/>
        <v xml:space="preserve"> </v>
      </c>
      <c r="P24" s="53"/>
      <c r="Q24" s="54"/>
      <c r="R24" s="248"/>
      <c r="S24" s="169">
        <f t="shared" si="9"/>
        <v>0</v>
      </c>
      <c r="T24" s="183" t="str">
        <f t="shared" si="10"/>
        <v xml:space="preserve"> </v>
      </c>
      <c r="U24" s="184" t="str">
        <f t="shared" si="11"/>
        <v xml:space="preserve"> </v>
      </c>
      <c r="V24" s="184" t="str">
        <f t="shared" si="12"/>
        <v xml:space="preserve"> </v>
      </c>
      <c r="W24" s="185" t="str">
        <f t="shared" si="2"/>
        <v>/</v>
      </c>
      <c r="X24" s="186"/>
      <c r="Y24" s="75"/>
      <c r="Z24" s="187">
        <f t="shared" si="3"/>
        <v>4</v>
      </c>
      <c r="AA24" s="188">
        <f t="shared" si="4"/>
        <v>4</v>
      </c>
      <c r="AB24" s="188">
        <f t="shared" si="5"/>
        <v>0</v>
      </c>
      <c r="AC24" s="189">
        <f t="shared" si="6"/>
        <v>0</v>
      </c>
      <c r="AD24" s="190" t="str">
        <f t="shared" si="13"/>
        <v>3</v>
      </c>
      <c r="AE24" s="191" t="str">
        <f t="shared" si="14"/>
        <v xml:space="preserve"> </v>
      </c>
      <c r="AF24" s="191" t="str">
        <f t="shared" si="15"/>
        <v xml:space="preserve"> </v>
      </c>
      <c r="AG24" s="192" t="str">
        <f t="shared" si="16"/>
        <v xml:space="preserve"> </v>
      </c>
      <c r="AH24" s="61"/>
      <c r="AI24" s="193" t="str">
        <f t="shared" si="17"/>
        <v>0</v>
      </c>
      <c r="AJ24" s="75"/>
      <c r="AK24" s="21"/>
      <c r="AL24" s="21"/>
      <c r="AM24" s="21"/>
      <c r="AN24" s="203"/>
      <c r="AO24" s="203"/>
      <c r="AP24" s="203"/>
      <c r="AQ24" s="203"/>
      <c r="AR24" s="203"/>
      <c r="AS24" s="29"/>
      <c r="AT24" s="29"/>
      <c r="AU24" s="21"/>
      <c r="AV24" s="21"/>
      <c r="AW24" s="21"/>
      <c r="AX24" s="21"/>
      <c r="AY24" s="208"/>
      <c r="AZ24" s="21"/>
      <c r="BA24" s="21"/>
      <c r="BB24" s="21"/>
      <c r="BC24" s="29"/>
      <c r="BD24" s="21"/>
      <c r="BE24" s="29"/>
      <c r="BF24" s="29"/>
    </row>
    <row r="25" spans="2:58" ht="17.100000000000001" customHeight="1" x14ac:dyDescent="0.5">
      <c r="B25" s="241">
        <v>21</v>
      </c>
      <c r="C25" s="242" t="str">
        <f>'เวลาเรียน3-4'!D26</f>
        <v>เด็กหญิงกิติลักษณ์  โฉมเฉลา</v>
      </c>
      <c r="D25" s="53">
        <v>3</v>
      </c>
      <c r="E25" s="54">
        <v>3</v>
      </c>
      <c r="F25" s="54">
        <v>3</v>
      </c>
      <c r="G25" s="54">
        <v>3</v>
      </c>
      <c r="H25" s="54">
        <v>3</v>
      </c>
      <c r="I25" s="54">
        <v>3</v>
      </c>
      <c r="J25" s="54">
        <v>3</v>
      </c>
      <c r="K25" s="248">
        <v>2</v>
      </c>
      <c r="L25" s="180" t="str">
        <f t="shared" si="0"/>
        <v>/</v>
      </c>
      <c r="M25" s="8"/>
      <c r="N25" s="181" t="str">
        <f t="shared" si="8"/>
        <v xml:space="preserve"> </v>
      </c>
      <c r="O25" s="182" t="str">
        <f t="shared" si="1"/>
        <v xml:space="preserve"> </v>
      </c>
      <c r="P25" s="53">
        <v>3</v>
      </c>
      <c r="Q25" s="54">
        <v>2</v>
      </c>
      <c r="R25" s="248">
        <v>3</v>
      </c>
      <c r="S25" s="169">
        <f t="shared" si="9"/>
        <v>8</v>
      </c>
      <c r="T25" s="183" t="str">
        <f t="shared" si="10"/>
        <v>/</v>
      </c>
      <c r="U25" s="184" t="str">
        <f t="shared" si="11"/>
        <v xml:space="preserve"> </v>
      </c>
      <c r="V25" s="184" t="str">
        <f t="shared" si="12"/>
        <v xml:space="preserve"> </v>
      </c>
      <c r="W25" s="185" t="str">
        <f t="shared" si="2"/>
        <v xml:space="preserve"> </v>
      </c>
      <c r="X25" s="186"/>
      <c r="Y25" s="75"/>
      <c r="Z25" s="187">
        <f t="shared" si="3"/>
        <v>7</v>
      </c>
      <c r="AA25" s="188">
        <f t="shared" si="4"/>
        <v>1</v>
      </c>
      <c r="AB25" s="188">
        <f t="shared" si="5"/>
        <v>0</v>
      </c>
      <c r="AC25" s="189">
        <f t="shared" si="6"/>
        <v>0</v>
      </c>
      <c r="AD25" s="190" t="str">
        <f t="shared" si="13"/>
        <v>3</v>
      </c>
      <c r="AE25" s="191"/>
      <c r="AF25" s="191" t="str">
        <f t="shared" si="15"/>
        <v xml:space="preserve"> </v>
      </c>
      <c r="AG25" s="192" t="str">
        <f t="shared" si="16"/>
        <v xml:space="preserve"> </v>
      </c>
      <c r="AH25" s="61"/>
      <c r="AI25" s="193">
        <f t="shared" si="17"/>
        <v>3</v>
      </c>
      <c r="AJ25" s="75"/>
      <c r="AK25" s="21"/>
      <c r="AL25" s="21"/>
      <c r="AM25" s="21"/>
      <c r="AN25" s="203"/>
      <c r="AO25" s="203"/>
      <c r="AP25" s="203"/>
      <c r="AQ25" s="203"/>
      <c r="AR25" s="203"/>
      <c r="AS25" s="29"/>
      <c r="AT25" s="29"/>
      <c r="AU25" s="21"/>
      <c r="AV25" s="21"/>
      <c r="AW25" s="21"/>
      <c r="AX25" s="21"/>
      <c r="AY25" s="208"/>
      <c r="AZ25" s="21"/>
      <c r="BA25" s="21"/>
      <c r="BB25" s="21"/>
      <c r="BC25" s="29"/>
      <c r="BD25" s="21"/>
      <c r="BE25" s="29"/>
      <c r="BF25" s="29"/>
    </row>
    <row r="26" spans="2:58" ht="17.100000000000001" customHeight="1" x14ac:dyDescent="0.5">
      <c r="B26" s="243">
        <v>22</v>
      </c>
      <c r="C26" s="242"/>
      <c r="D26" s="53"/>
      <c r="E26" s="54"/>
      <c r="F26" s="54"/>
      <c r="G26" s="54"/>
      <c r="H26" s="54"/>
      <c r="I26" s="54"/>
      <c r="J26" s="54"/>
      <c r="K26" s="248"/>
      <c r="L26" s="180"/>
      <c r="M26" s="8"/>
      <c r="N26" s="181"/>
      <c r="O26" s="182"/>
      <c r="P26" s="53"/>
      <c r="Q26" s="54"/>
      <c r="R26" s="248"/>
      <c r="S26" s="169"/>
      <c r="T26" s="183"/>
      <c r="U26" s="184"/>
      <c r="V26" s="184"/>
      <c r="W26" s="185"/>
      <c r="X26" s="186"/>
      <c r="Y26" s="75"/>
      <c r="Z26" s="187"/>
      <c r="AA26" s="188"/>
      <c r="AB26" s="188"/>
      <c r="AC26" s="189"/>
      <c r="AD26" s="190"/>
      <c r="AE26" s="191"/>
      <c r="AF26" s="191"/>
      <c r="AG26" s="192"/>
      <c r="AH26" s="61"/>
      <c r="AI26" s="193"/>
      <c r="AJ26" s="75"/>
      <c r="AK26" s="21"/>
      <c r="AL26" s="21"/>
      <c r="AM26" s="21"/>
      <c r="AN26" s="203"/>
      <c r="AO26" s="203"/>
      <c r="AP26" s="207"/>
      <c r="AQ26" s="203"/>
      <c r="AR26" s="203"/>
      <c r="AS26" s="29"/>
      <c r="AT26" s="29"/>
      <c r="AU26" s="21"/>
      <c r="AV26" s="21"/>
      <c r="AW26" s="21"/>
      <c r="AX26" s="21"/>
      <c r="AY26" s="208"/>
      <c r="AZ26" s="21"/>
      <c r="BA26" s="21"/>
      <c r="BB26" s="21"/>
      <c r="BC26" s="29"/>
      <c r="BD26" s="21"/>
      <c r="BE26" s="29"/>
      <c r="BF26" s="29"/>
    </row>
    <row r="27" spans="2:58" ht="17.100000000000001" customHeight="1" x14ac:dyDescent="0.5">
      <c r="B27" s="241">
        <v>23</v>
      </c>
      <c r="C27" s="242"/>
      <c r="D27" s="53"/>
      <c r="E27" s="54"/>
      <c r="F27" s="54"/>
      <c r="G27" s="54"/>
      <c r="H27" s="54"/>
      <c r="I27" s="54"/>
      <c r="J27" s="54"/>
      <c r="K27" s="248"/>
      <c r="L27" s="180"/>
      <c r="M27" s="8"/>
      <c r="N27" s="181"/>
      <c r="O27" s="182"/>
      <c r="P27" s="53"/>
      <c r="Q27" s="54"/>
      <c r="R27" s="248"/>
      <c r="S27" s="169"/>
      <c r="T27" s="183"/>
      <c r="U27" s="184"/>
      <c r="V27" s="184"/>
      <c r="W27" s="185"/>
      <c r="X27" s="186"/>
      <c r="Y27" s="75"/>
      <c r="Z27" s="187"/>
      <c r="AA27" s="188"/>
      <c r="AB27" s="188"/>
      <c r="AC27" s="189"/>
      <c r="AD27" s="190"/>
      <c r="AE27" s="191"/>
      <c r="AF27" s="191"/>
      <c r="AG27" s="192"/>
      <c r="AH27" s="61"/>
      <c r="AI27" s="193"/>
      <c r="AJ27" s="75"/>
      <c r="AK27" s="21"/>
      <c r="AL27" s="21"/>
      <c r="AM27" s="21"/>
      <c r="AN27" s="203"/>
      <c r="AO27" s="203"/>
      <c r="AP27" s="203"/>
      <c r="AQ27" s="203"/>
      <c r="AR27" s="203"/>
      <c r="AS27" s="29"/>
      <c r="AT27" s="29"/>
      <c r="AU27" s="21"/>
      <c r="AV27" s="21"/>
      <c r="AW27" s="21"/>
      <c r="AX27" s="21"/>
      <c r="AY27" s="208"/>
      <c r="AZ27" s="21"/>
      <c r="BA27" s="21"/>
      <c r="BB27" s="21"/>
      <c r="BC27" s="29"/>
      <c r="BD27" s="21"/>
      <c r="BE27" s="29"/>
      <c r="BF27" s="29"/>
    </row>
    <row r="28" spans="2:58" ht="17.100000000000001" customHeight="1" x14ac:dyDescent="0.5">
      <c r="B28" s="243">
        <v>24</v>
      </c>
      <c r="C28" s="242"/>
      <c r="D28" s="53"/>
      <c r="E28" s="54"/>
      <c r="F28" s="54"/>
      <c r="G28" s="54"/>
      <c r="H28" s="54"/>
      <c r="I28" s="54"/>
      <c r="J28" s="54"/>
      <c r="K28" s="248"/>
      <c r="L28" s="180"/>
      <c r="M28" s="8"/>
      <c r="N28" s="181"/>
      <c r="O28" s="182"/>
      <c r="P28" s="53"/>
      <c r="Q28" s="54"/>
      <c r="R28" s="248"/>
      <c r="S28" s="169"/>
      <c r="T28" s="183"/>
      <c r="U28" s="184"/>
      <c r="V28" s="184"/>
      <c r="W28" s="185"/>
      <c r="X28" s="186"/>
      <c r="Y28" s="75"/>
      <c r="Z28" s="187"/>
      <c r="AA28" s="188"/>
      <c r="AB28" s="188"/>
      <c r="AC28" s="189"/>
      <c r="AD28" s="190"/>
      <c r="AE28" s="191"/>
      <c r="AF28" s="191"/>
      <c r="AG28" s="192"/>
      <c r="AH28" s="61"/>
      <c r="AI28" s="193"/>
      <c r="AJ28" s="75"/>
      <c r="AK28" s="21"/>
      <c r="AL28" s="21"/>
      <c r="AM28" s="21"/>
      <c r="AN28" s="203"/>
      <c r="AO28" s="203"/>
      <c r="AP28" s="203"/>
      <c r="AQ28" s="203"/>
      <c r="AR28" s="203"/>
      <c r="AS28" s="29"/>
      <c r="AT28" s="29"/>
      <c r="AU28" s="21"/>
      <c r="AV28" s="21"/>
      <c r="AW28" s="21"/>
      <c r="AX28" s="21"/>
      <c r="AY28" s="208"/>
      <c r="AZ28" s="21"/>
      <c r="BA28" s="21"/>
      <c r="BB28" s="21"/>
      <c r="BC28" s="29"/>
      <c r="BD28" s="21"/>
      <c r="BE28" s="29"/>
      <c r="BF28" s="29"/>
    </row>
    <row r="29" spans="2:58" ht="17.100000000000001" customHeight="1" x14ac:dyDescent="0.5">
      <c r="B29" s="162">
        <v>25</v>
      </c>
      <c r="C29" s="163"/>
      <c r="D29" s="53"/>
      <c r="E29" s="54"/>
      <c r="F29" s="54"/>
      <c r="G29" s="54"/>
      <c r="H29" s="54"/>
      <c r="I29" s="54"/>
      <c r="J29" s="54"/>
      <c r="K29" s="248"/>
      <c r="L29" s="180"/>
      <c r="M29" s="8"/>
      <c r="N29" s="181"/>
      <c r="O29" s="182"/>
      <c r="P29" s="53"/>
      <c r="Q29" s="54"/>
      <c r="R29" s="248"/>
      <c r="S29" s="169"/>
      <c r="T29" s="183"/>
      <c r="U29" s="184"/>
      <c r="V29" s="184"/>
      <c r="W29" s="185"/>
      <c r="X29" s="186"/>
      <c r="Y29" s="75"/>
      <c r="Z29" s="187"/>
      <c r="AA29" s="188"/>
      <c r="AB29" s="188"/>
      <c r="AC29" s="189"/>
      <c r="AD29" s="190"/>
      <c r="AE29" s="191"/>
      <c r="AF29" s="191"/>
      <c r="AG29" s="192"/>
      <c r="AH29" s="61"/>
      <c r="AI29" s="193"/>
      <c r="AJ29" s="75"/>
      <c r="AK29" s="21"/>
      <c r="AL29" s="21"/>
      <c r="AM29" s="21"/>
      <c r="AN29" s="203"/>
      <c r="AO29" s="203"/>
      <c r="AP29" s="203"/>
      <c r="AQ29" s="203"/>
      <c r="AR29" s="203"/>
      <c r="AS29" s="29"/>
      <c r="AT29" s="29"/>
      <c r="AU29" s="21"/>
      <c r="AV29" s="21"/>
      <c r="AW29" s="21"/>
      <c r="AX29" s="21"/>
      <c r="AY29" s="208"/>
      <c r="AZ29" s="21"/>
      <c r="BA29" s="21"/>
      <c r="BB29" s="21"/>
      <c r="BC29" s="29"/>
      <c r="BD29" s="21"/>
      <c r="BE29" s="29"/>
      <c r="BF29" s="29"/>
    </row>
    <row r="30" spans="2:58" ht="17.100000000000001" customHeight="1" x14ac:dyDescent="0.5">
      <c r="B30" s="243">
        <v>26</v>
      </c>
      <c r="C30" s="163"/>
      <c r="D30" s="53"/>
      <c r="E30" s="54"/>
      <c r="F30" s="54"/>
      <c r="G30" s="54"/>
      <c r="H30" s="54"/>
      <c r="I30" s="54"/>
      <c r="J30" s="54"/>
      <c r="K30" s="248"/>
      <c r="L30" s="180"/>
      <c r="M30" s="8"/>
      <c r="N30" s="181"/>
      <c r="O30" s="182"/>
      <c r="P30" s="53"/>
      <c r="Q30" s="54"/>
      <c r="R30" s="248"/>
      <c r="S30" s="169"/>
      <c r="T30" s="183"/>
      <c r="U30" s="184"/>
      <c r="V30" s="184"/>
      <c r="W30" s="185"/>
      <c r="X30" s="186"/>
      <c r="Y30" s="75"/>
      <c r="Z30" s="187"/>
      <c r="AA30" s="188"/>
      <c r="AB30" s="188"/>
      <c r="AC30" s="189"/>
      <c r="AD30" s="190"/>
      <c r="AE30" s="191"/>
      <c r="AF30" s="191"/>
      <c r="AG30" s="192"/>
      <c r="AH30" s="61"/>
      <c r="AI30" s="193"/>
      <c r="AJ30" s="75"/>
      <c r="AK30" s="21"/>
      <c r="AL30" s="21"/>
      <c r="AM30" s="21"/>
      <c r="AN30" s="203"/>
      <c r="AO30" s="203"/>
      <c r="AP30" s="203"/>
      <c r="AQ30" s="203"/>
      <c r="AR30" s="203"/>
      <c r="AS30" s="29"/>
      <c r="AT30" s="29"/>
      <c r="AU30" s="21"/>
      <c r="AV30" s="21"/>
      <c r="AW30" s="21"/>
      <c r="AX30" s="21"/>
      <c r="AY30" s="208"/>
      <c r="AZ30" s="21"/>
      <c r="BA30" s="21"/>
      <c r="BB30" s="21"/>
      <c r="BC30" s="29"/>
      <c r="BD30" s="21"/>
      <c r="BE30" s="29"/>
      <c r="BF30" s="29"/>
    </row>
    <row r="31" spans="2:58" ht="17.100000000000001" customHeight="1" x14ac:dyDescent="0.5">
      <c r="B31" s="162">
        <v>27</v>
      </c>
      <c r="C31" s="163"/>
      <c r="D31" s="53"/>
      <c r="E31" s="54"/>
      <c r="F31" s="54"/>
      <c r="G31" s="54"/>
      <c r="H31" s="54"/>
      <c r="I31" s="54"/>
      <c r="J31" s="54"/>
      <c r="K31" s="248"/>
      <c r="L31" s="180"/>
      <c r="M31" s="8"/>
      <c r="N31" s="181"/>
      <c r="O31" s="182"/>
      <c r="P31" s="53"/>
      <c r="Q31" s="54"/>
      <c r="R31" s="248"/>
      <c r="S31" s="169"/>
      <c r="T31" s="183"/>
      <c r="U31" s="184"/>
      <c r="V31" s="184"/>
      <c r="W31" s="185"/>
      <c r="X31" s="186"/>
      <c r="Y31" s="75"/>
      <c r="Z31" s="187"/>
      <c r="AA31" s="188"/>
      <c r="AB31" s="188"/>
      <c r="AC31" s="189"/>
      <c r="AD31" s="190"/>
      <c r="AE31" s="191"/>
      <c r="AF31" s="191"/>
      <c r="AG31" s="192"/>
      <c r="AH31" s="61"/>
      <c r="AI31" s="193"/>
      <c r="AJ31" s="75"/>
      <c r="AK31" s="21"/>
      <c r="AL31" s="21"/>
      <c r="AM31" s="21"/>
      <c r="AN31" s="203"/>
      <c r="AO31" s="203"/>
      <c r="AP31" s="207"/>
      <c r="AQ31" s="203"/>
      <c r="AR31" s="203"/>
      <c r="AS31" s="29"/>
      <c r="AT31" s="29"/>
      <c r="AU31" s="21"/>
      <c r="AV31" s="21"/>
      <c r="AW31" s="21"/>
      <c r="AX31" s="21"/>
      <c r="AY31" s="208"/>
      <c r="AZ31" s="21"/>
      <c r="BA31" s="21"/>
      <c r="BB31" s="21"/>
      <c r="BC31" s="29"/>
      <c r="BD31" s="21"/>
      <c r="BE31" s="29"/>
      <c r="BF31" s="29"/>
    </row>
    <row r="32" spans="2:58" ht="17.100000000000001" customHeight="1" x14ac:dyDescent="0.5">
      <c r="B32" s="243">
        <v>28</v>
      </c>
      <c r="C32" s="163"/>
      <c r="D32" s="53"/>
      <c r="E32" s="54"/>
      <c r="F32" s="54"/>
      <c r="G32" s="54"/>
      <c r="H32" s="54"/>
      <c r="I32" s="54"/>
      <c r="J32" s="54"/>
      <c r="K32" s="248"/>
      <c r="L32" s="180"/>
      <c r="M32" s="8"/>
      <c r="N32" s="181"/>
      <c r="O32" s="182"/>
      <c r="P32" s="53"/>
      <c r="Q32" s="54"/>
      <c r="R32" s="248"/>
      <c r="S32" s="169"/>
      <c r="T32" s="183"/>
      <c r="U32" s="184"/>
      <c r="V32" s="184"/>
      <c r="W32" s="185"/>
      <c r="X32" s="186"/>
      <c r="Y32" s="75"/>
      <c r="Z32" s="187"/>
      <c r="AA32" s="188"/>
      <c r="AB32" s="188"/>
      <c r="AC32" s="189"/>
      <c r="AD32" s="190"/>
      <c r="AE32" s="191"/>
      <c r="AF32" s="191"/>
      <c r="AG32" s="192"/>
      <c r="AH32" s="61"/>
      <c r="AI32" s="193"/>
      <c r="AJ32" s="75"/>
      <c r="AK32" s="21"/>
      <c r="AL32" s="21"/>
      <c r="AM32" s="21"/>
      <c r="AN32" s="203"/>
      <c r="AO32" s="203"/>
      <c r="AP32" s="203"/>
      <c r="AQ32" s="203"/>
      <c r="AR32" s="203"/>
      <c r="AS32" s="29"/>
      <c r="AT32" s="29"/>
      <c r="AU32" s="21"/>
      <c r="AV32" s="21"/>
      <c r="AW32" s="21"/>
      <c r="AX32" s="21"/>
      <c r="AY32" s="208"/>
      <c r="AZ32" s="21"/>
      <c r="BA32" s="21"/>
      <c r="BB32" s="21"/>
      <c r="BC32" s="29"/>
      <c r="BD32" s="21"/>
      <c r="BE32" s="29"/>
      <c r="BF32" s="29"/>
    </row>
    <row r="33" spans="2:58" ht="17.100000000000001" customHeight="1" x14ac:dyDescent="0.5">
      <c r="B33" s="162">
        <v>29</v>
      </c>
      <c r="C33" s="163"/>
      <c r="D33" s="180"/>
      <c r="E33" s="8"/>
      <c r="F33" s="8"/>
      <c r="G33" s="8"/>
      <c r="H33" s="8"/>
      <c r="I33" s="8"/>
      <c r="J33" s="8"/>
      <c r="K33" s="210"/>
      <c r="L33" s="180"/>
      <c r="M33" s="8"/>
      <c r="N33" s="181"/>
      <c r="O33" s="182"/>
      <c r="P33" s="180"/>
      <c r="Q33" s="8"/>
      <c r="R33" s="210"/>
      <c r="S33" s="211"/>
      <c r="T33" s="183"/>
      <c r="U33" s="184"/>
      <c r="V33" s="184"/>
      <c r="W33" s="185"/>
      <c r="X33" s="186"/>
      <c r="Y33" s="75"/>
      <c r="Z33" s="187"/>
      <c r="AA33" s="188"/>
      <c r="AB33" s="188"/>
      <c r="AC33" s="189"/>
      <c r="AD33" s="190"/>
      <c r="AE33" s="191"/>
      <c r="AF33" s="191"/>
      <c r="AG33" s="192"/>
      <c r="AH33" s="29"/>
      <c r="AI33" s="193"/>
      <c r="AJ33" s="75"/>
      <c r="AK33" s="21"/>
      <c r="AL33" s="21"/>
      <c r="AM33" s="21"/>
      <c r="AN33" s="203"/>
      <c r="AO33" s="203"/>
      <c r="AP33" s="203"/>
      <c r="AQ33" s="203"/>
      <c r="AR33" s="203"/>
      <c r="AS33" s="29"/>
      <c r="AT33" s="29"/>
      <c r="AU33" s="21"/>
      <c r="AV33" s="21"/>
      <c r="AW33" s="21"/>
      <c r="AX33" s="21"/>
      <c r="AY33" s="208"/>
      <c r="AZ33" s="21"/>
      <c r="BA33" s="21"/>
      <c r="BB33" s="21"/>
      <c r="BC33" s="29"/>
      <c r="BD33" s="21"/>
      <c r="BE33" s="29"/>
      <c r="BF33" s="29"/>
    </row>
    <row r="34" spans="2:58" ht="17.100000000000001" customHeight="1" x14ac:dyDescent="0.5">
      <c r="B34" s="243">
        <v>30</v>
      </c>
      <c r="C34" s="163"/>
      <c r="D34" s="180"/>
      <c r="E34" s="8"/>
      <c r="F34" s="8"/>
      <c r="G34" s="8"/>
      <c r="H34" s="8"/>
      <c r="I34" s="8"/>
      <c r="J34" s="8"/>
      <c r="K34" s="210"/>
      <c r="L34" s="180"/>
      <c r="M34" s="8"/>
      <c r="N34" s="181"/>
      <c r="O34" s="182"/>
      <c r="P34" s="180"/>
      <c r="Q34" s="8"/>
      <c r="R34" s="210"/>
      <c r="S34" s="211"/>
      <c r="T34" s="183"/>
      <c r="U34" s="184"/>
      <c r="V34" s="184"/>
      <c r="W34" s="185"/>
      <c r="X34" s="186"/>
      <c r="Y34" s="75"/>
      <c r="Z34" s="187"/>
      <c r="AA34" s="188"/>
      <c r="AB34" s="188"/>
      <c r="AC34" s="189"/>
      <c r="AD34" s="190"/>
      <c r="AE34" s="191"/>
      <c r="AF34" s="191"/>
      <c r="AG34" s="192"/>
      <c r="AH34" s="29"/>
      <c r="AI34" s="193"/>
      <c r="AJ34" s="75"/>
      <c r="AK34" s="21"/>
      <c r="AL34" s="21"/>
      <c r="AM34" s="21"/>
      <c r="AN34" s="203"/>
      <c r="AO34" s="203"/>
      <c r="AP34" s="203"/>
      <c r="AQ34" s="203"/>
      <c r="AR34" s="203"/>
      <c r="AS34" s="29"/>
      <c r="AT34" s="29"/>
      <c r="AU34" s="21"/>
      <c r="AV34" s="21"/>
      <c r="AW34" s="21"/>
      <c r="AX34" s="21"/>
      <c r="AY34" s="208"/>
      <c r="AZ34" s="21"/>
      <c r="BA34" s="21"/>
      <c r="BB34" s="21"/>
      <c r="BC34" s="29"/>
      <c r="BD34" s="21"/>
      <c r="BE34" s="29"/>
      <c r="BF34" s="29"/>
    </row>
    <row r="35" spans="2:58" ht="17.100000000000001" customHeight="1" x14ac:dyDescent="0.5">
      <c r="B35" s="162">
        <v>31</v>
      </c>
      <c r="C35" s="163"/>
      <c r="D35" s="180"/>
      <c r="E35" s="8"/>
      <c r="F35" s="8"/>
      <c r="G35" s="8"/>
      <c r="H35" s="8"/>
      <c r="I35" s="8"/>
      <c r="J35" s="8"/>
      <c r="K35" s="210"/>
      <c r="L35" s="180"/>
      <c r="M35" s="8"/>
      <c r="N35" s="181"/>
      <c r="O35" s="182"/>
      <c r="P35" s="180"/>
      <c r="Q35" s="8"/>
      <c r="R35" s="210"/>
      <c r="S35" s="211"/>
      <c r="T35" s="183"/>
      <c r="U35" s="184"/>
      <c r="V35" s="184"/>
      <c r="W35" s="185"/>
      <c r="X35" s="186"/>
      <c r="Y35" s="75"/>
      <c r="Z35" s="187"/>
      <c r="AA35" s="188"/>
      <c r="AB35" s="188"/>
      <c r="AC35" s="189"/>
      <c r="AD35" s="190"/>
      <c r="AE35" s="191"/>
      <c r="AF35" s="191"/>
      <c r="AG35" s="192"/>
      <c r="AH35" s="29"/>
      <c r="AI35" s="193"/>
      <c r="AJ35" s="75"/>
      <c r="AK35" s="21"/>
      <c r="AL35" s="21"/>
      <c r="AM35" s="21"/>
      <c r="AN35" s="203"/>
      <c r="AO35" s="203"/>
      <c r="AP35" s="207"/>
      <c r="AQ35" s="203"/>
      <c r="AR35" s="203"/>
      <c r="AS35" s="29"/>
      <c r="AT35" s="29"/>
      <c r="AU35" s="21"/>
      <c r="AV35" s="21"/>
      <c r="AW35" s="21"/>
      <c r="AX35" s="21"/>
      <c r="AY35" s="208"/>
      <c r="AZ35" s="21"/>
      <c r="BA35" s="21"/>
      <c r="BB35" s="21"/>
      <c r="BC35" s="29"/>
      <c r="BD35" s="21"/>
      <c r="BE35" s="29"/>
      <c r="BF35" s="29"/>
    </row>
    <row r="36" spans="2:58" ht="17.100000000000001" customHeight="1" x14ac:dyDescent="0.5">
      <c r="B36" s="243">
        <v>32</v>
      </c>
      <c r="C36" s="163"/>
      <c r="D36" s="180"/>
      <c r="E36" s="8"/>
      <c r="F36" s="8"/>
      <c r="G36" s="8"/>
      <c r="H36" s="8"/>
      <c r="I36" s="8"/>
      <c r="J36" s="8"/>
      <c r="K36" s="210"/>
      <c r="L36" s="180"/>
      <c r="M36" s="8"/>
      <c r="N36" s="181"/>
      <c r="O36" s="182"/>
      <c r="P36" s="180"/>
      <c r="Q36" s="8"/>
      <c r="R36" s="210"/>
      <c r="S36" s="211"/>
      <c r="T36" s="183"/>
      <c r="U36" s="184"/>
      <c r="V36" s="184"/>
      <c r="W36" s="185"/>
      <c r="X36" s="186"/>
      <c r="Y36" s="75"/>
      <c r="Z36" s="187"/>
      <c r="AA36" s="188"/>
      <c r="AB36" s="188"/>
      <c r="AC36" s="189"/>
      <c r="AD36" s="190"/>
      <c r="AE36" s="191"/>
      <c r="AF36" s="191"/>
      <c r="AG36" s="192"/>
      <c r="AH36" s="29"/>
      <c r="AI36" s="193"/>
      <c r="AJ36" s="75"/>
      <c r="AK36" s="21"/>
      <c r="AL36" s="21"/>
      <c r="AM36" s="21"/>
      <c r="AN36" s="203"/>
      <c r="AO36" s="203"/>
      <c r="AP36" s="203"/>
      <c r="AQ36" s="203"/>
      <c r="AR36" s="203"/>
      <c r="AS36" s="29"/>
      <c r="AT36" s="29"/>
      <c r="AU36" s="21"/>
      <c r="AV36" s="21"/>
      <c r="AW36" s="21"/>
      <c r="AX36" s="21"/>
      <c r="AY36" s="208"/>
      <c r="AZ36" s="21"/>
      <c r="BA36" s="21"/>
      <c r="BB36" s="21"/>
      <c r="BC36" s="29"/>
      <c r="BD36" s="21"/>
      <c r="BE36" s="29"/>
      <c r="BF36" s="29"/>
    </row>
    <row r="37" spans="2:58" ht="17.100000000000001" customHeight="1" x14ac:dyDescent="0.5">
      <c r="B37" s="162">
        <v>33</v>
      </c>
      <c r="C37" s="163"/>
      <c r="D37" s="180"/>
      <c r="E37" s="8"/>
      <c r="F37" s="8"/>
      <c r="G37" s="8"/>
      <c r="H37" s="8"/>
      <c r="I37" s="8"/>
      <c r="J37" s="8"/>
      <c r="K37" s="210"/>
      <c r="L37" s="180"/>
      <c r="M37" s="8"/>
      <c r="N37" s="181"/>
      <c r="O37" s="182"/>
      <c r="P37" s="180"/>
      <c r="Q37" s="8"/>
      <c r="R37" s="210"/>
      <c r="S37" s="211"/>
      <c r="T37" s="183"/>
      <c r="U37" s="184"/>
      <c r="V37" s="184"/>
      <c r="W37" s="185"/>
      <c r="X37" s="186"/>
      <c r="Y37" s="75"/>
      <c r="Z37" s="187"/>
      <c r="AA37" s="188"/>
      <c r="AB37" s="188"/>
      <c r="AC37" s="189"/>
      <c r="AD37" s="190"/>
      <c r="AE37" s="191"/>
      <c r="AF37" s="191" t="str">
        <f t="shared" si="15"/>
        <v xml:space="preserve"> </v>
      </c>
      <c r="AG37" s="192" t="str">
        <f t="shared" si="16"/>
        <v xml:space="preserve"> </v>
      </c>
      <c r="AH37" s="29"/>
      <c r="AI37" s="193"/>
      <c r="AJ37" s="75"/>
      <c r="AK37" s="21"/>
      <c r="AL37" s="21"/>
      <c r="AM37" s="21"/>
      <c r="AN37" s="203"/>
      <c r="AO37" s="203"/>
      <c r="AP37" s="203"/>
      <c r="AQ37" s="203"/>
      <c r="AR37" s="203"/>
      <c r="AS37" s="29"/>
      <c r="AT37" s="29"/>
      <c r="AU37" s="21"/>
      <c r="AV37" s="21"/>
      <c r="AW37" s="21"/>
      <c r="AX37" s="21"/>
      <c r="AY37" s="208"/>
      <c r="AZ37" s="21"/>
      <c r="BA37" s="21"/>
      <c r="BB37" s="21"/>
      <c r="BC37" s="29"/>
      <c r="BD37" s="21"/>
      <c r="BE37" s="29"/>
      <c r="BF37" s="29"/>
    </row>
    <row r="38" spans="2:58" ht="17.100000000000001" customHeight="1" x14ac:dyDescent="0.5">
      <c r="B38" s="243">
        <v>34</v>
      </c>
      <c r="C38" s="163"/>
      <c r="D38" s="180"/>
      <c r="E38" s="8"/>
      <c r="F38" s="8"/>
      <c r="G38" s="8"/>
      <c r="H38" s="8"/>
      <c r="I38" s="8"/>
      <c r="J38" s="8"/>
      <c r="K38" s="210"/>
      <c r="L38" s="180"/>
      <c r="M38" s="8"/>
      <c r="N38" s="181"/>
      <c r="O38" s="182"/>
      <c r="P38" s="212"/>
      <c r="Q38" s="213"/>
      <c r="R38" s="214"/>
      <c r="S38" s="211"/>
      <c r="T38" s="183"/>
      <c r="U38" s="184"/>
      <c r="V38" s="184"/>
      <c r="W38" s="185"/>
      <c r="X38" s="215"/>
      <c r="Y38" s="75"/>
      <c r="Z38" s="187"/>
      <c r="AA38" s="188"/>
      <c r="AB38" s="188"/>
      <c r="AC38" s="189"/>
      <c r="AD38" s="190"/>
      <c r="AE38" s="191"/>
      <c r="AF38" s="191" t="str">
        <f t="shared" si="15"/>
        <v xml:space="preserve"> </v>
      </c>
      <c r="AG38" s="192" t="str">
        <f t="shared" si="16"/>
        <v xml:space="preserve"> </v>
      </c>
      <c r="AH38" s="29"/>
      <c r="AI38" s="193"/>
      <c r="AJ38" s="75"/>
      <c r="AK38" s="21"/>
      <c r="AL38" s="21"/>
      <c r="AM38" s="21"/>
      <c r="AN38" s="203"/>
      <c r="AO38" s="203"/>
      <c r="AP38" s="203"/>
      <c r="AQ38" s="203"/>
      <c r="AR38" s="203"/>
      <c r="AS38" s="29"/>
      <c r="AT38" s="29"/>
      <c r="AU38" s="21"/>
      <c r="AV38" s="21"/>
      <c r="AW38" s="21"/>
      <c r="AX38" s="21"/>
      <c r="AY38" s="208"/>
      <c r="AZ38" s="21"/>
      <c r="BA38" s="21"/>
      <c r="BB38" s="21"/>
      <c r="BC38" s="29"/>
      <c r="BD38" s="21"/>
      <c r="BE38" s="29"/>
      <c r="BF38" s="29"/>
    </row>
    <row r="39" spans="2:58" s="29" customFormat="1" ht="16.5" customHeight="1" thickBot="1" x14ac:dyDescent="0.55000000000000004">
      <c r="B39" s="216">
        <v>35</v>
      </c>
      <c r="C39" s="408"/>
      <c r="D39" s="217"/>
      <c r="E39" s="218"/>
      <c r="F39" s="218"/>
      <c r="G39" s="218"/>
      <c r="H39" s="218"/>
      <c r="I39" s="218"/>
      <c r="J39" s="218"/>
      <c r="K39" s="219"/>
      <c r="L39" s="217"/>
      <c r="M39" s="218"/>
      <c r="N39" s="220"/>
      <c r="O39" s="221"/>
      <c r="P39" s="217"/>
      <c r="Q39" s="218"/>
      <c r="R39" s="256"/>
      <c r="S39" s="222"/>
      <c r="T39" s="259"/>
      <c r="U39" s="254"/>
      <c r="V39" s="254"/>
      <c r="W39" s="256"/>
      <c r="X39" s="223"/>
      <c r="Y39" s="75"/>
      <c r="Z39" s="187"/>
      <c r="AA39" s="188"/>
      <c r="AB39" s="188"/>
      <c r="AC39" s="189"/>
      <c r="AD39" s="190"/>
      <c r="AE39" s="191"/>
      <c r="AF39" s="191" t="str">
        <f t="shared" si="15"/>
        <v xml:space="preserve"> </v>
      </c>
      <c r="AG39" s="192" t="str">
        <f t="shared" si="16"/>
        <v xml:space="preserve"> </v>
      </c>
      <c r="AH39" s="75"/>
      <c r="AI39" s="193"/>
      <c r="AJ39" s="75"/>
      <c r="AK39" s="21"/>
      <c r="AL39" s="21"/>
      <c r="AM39" s="21"/>
      <c r="AN39" s="203"/>
      <c r="AO39" s="203"/>
      <c r="AP39" s="207"/>
      <c r="AQ39" s="203"/>
      <c r="AR39" s="203"/>
      <c r="AU39" s="21"/>
      <c r="AV39" s="21"/>
      <c r="AW39" s="21"/>
      <c r="AX39" s="21"/>
      <c r="AY39" s="208"/>
      <c r="AZ39" s="21"/>
      <c r="BA39" s="21"/>
      <c r="BB39" s="21"/>
      <c r="BD39" s="21"/>
    </row>
    <row r="40" spans="2:58" s="29" customFormat="1" ht="5.25" customHeight="1" x14ac:dyDescent="0.5">
      <c r="B40" s="224"/>
      <c r="C40" s="225"/>
      <c r="D40" s="230"/>
      <c r="E40" s="230"/>
      <c r="F40" s="230"/>
      <c r="G40" s="230"/>
      <c r="H40" s="230"/>
      <c r="I40" s="230"/>
      <c r="J40" s="230"/>
      <c r="K40" s="230"/>
      <c r="L40" s="203"/>
      <c r="M40" s="203"/>
      <c r="N40" s="21"/>
      <c r="O40" s="21"/>
      <c r="P40" s="21"/>
      <c r="Q40" s="21"/>
      <c r="R40" s="203"/>
      <c r="S40" s="203"/>
      <c r="T40" s="21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21"/>
      <c r="AL40" s="21"/>
      <c r="AM40" s="21"/>
      <c r="AN40" s="203"/>
      <c r="AO40" s="203"/>
      <c r="AP40" s="207"/>
      <c r="AQ40" s="203"/>
      <c r="AR40" s="203"/>
      <c r="AU40" s="21"/>
      <c r="AV40" s="21"/>
      <c r="AW40" s="21"/>
      <c r="AX40" s="21"/>
      <c r="AY40" s="208"/>
      <c r="AZ40" s="21"/>
      <c r="BA40" s="21"/>
      <c r="BB40" s="21"/>
      <c r="BD40" s="21"/>
    </row>
    <row r="41" spans="2:58" s="29" customFormat="1" ht="5.25" customHeight="1" x14ac:dyDescent="0.5">
      <c r="B41" s="224"/>
      <c r="C41" s="225"/>
      <c r="D41" s="230"/>
      <c r="E41" s="230"/>
      <c r="F41" s="230"/>
      <c r="G41" s="230"/>
      <c r="H41" s="230"/>
      <c r="I41" s="230"/>
      <c r="J41" s="230"/>
      <c r="K41" s="230"/>
      <c r="L41" s="203"/>
      <c r="M41" s="203"/>
      <c r="N41" s="21"/>
      <c r="O41" s="21"/>
      <c r="P41" s="21"/>
      <c r="Q41" s="21"/>
      <c r="R41" s="203"/>
      <c r="S41" s="203"/>
      <c r="T41" s="21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21"/>
      <c r="AL41" s="21"/>
      <c r="AM41" s="21"/>
      <c r="AN41" s="203"/>
      <c r="AO41" s="203"/>
      <c r="AP41" s="207"/>
      <c r="AQ41" s="203"/>
      <c r="AR41" s="203"/>
      <c r="AU41" s="21"/>
      <c r="AV41" s="21"/>
      <c r="AW41" s="21"/>
      <c r="AX41" s="21"/>
      <c r="AY41" s="208"/>
      <c r="AZ41" s="21"/>
      <c r="BA41" s="21"/>
      <c r="BB41" s="21"/>
      <c r="BD41" s="21"/>
    </row>
    <row r="42" spans="2:58" s="29" customFormat="1" ht="5.25" customHeight="1" x14ac:dyDescent="0.5">
      <c r="B42" s="224"/>
      <c r="C42" s="225"/>
      <c r="D42" s="230"/>
      <c r="E42" s="230"/>
      <c r="F42" s="230"/>
      <c r="G42" s="230"/>
      <c r="H42" s="230"/>
      <c r="I42" s="230"/>
      <c r="J42" s="230"/>
      <c r="K42" s="230"/>
      <c r="L42" s="203"/>
      <c r="M42" s="203"/>
      <c r="N42" s="21"/>
      <c r="O42" s="21"/>
      <c r="P42" s="21"/>
      <c r="Q42" s="21"/>
      <c r="R42" s="203"/>
      <c r="S42" s="203"/>
      <c r="T42" s="21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21"/>
      <c r="AL42" s="21"/>
      <c r="AM42" s="21"/>
      <c r="AN42" s="203"/>
      <c r="AO42" s="203"/>
      <c r="AP42" s="207"/>
      <c r="AQ42" s="203"/>
      <c r="AR42" s="203"/>
      <c r="AU42" s="21"/>
      <c r="AV42" s="21"/>
      <c r="AW42" s="21"/>
      <c r="AX42" s="21"/>
      <c r="AY42" s="208"/>
      <c r="AZ42" s="21"/>
      <c r="BA42" s="21"/>
      <c r="BB42" s="21"/>
      <c r="BD42" s="21"/>
    </row>
    <row r="43" spans="2:58" s="29" customFormat="1" ht="5.25" customHeight="1" x14ac:dyDescent="0.5">
      <c r="B43" s="224"/>
      <c r="C43" s="225"/>
      <c r="D43" s="230"/>
      <c r="E43" s="230"/>
      <c r="F43" s="230"/>
      <c r="G43" s="230"/>
      <c r="H43" s="230"/>
      <c r="I43" s="230"/>
      <c r="J43" s="230"/>
      <c r="K43" s="230"/>
      <c r="L43" s="203"/>
      <c r="M43" s="203"/>
      <c r="N43" s="21"/>
      <c r="O43" s="21"/>
      <c r="P43" s="21"/>
      <c r="Q43" s="21"/>
      <c r="R43" s="203"/>
      <c r="S43" s="203"/>
      <c r="T43" s="21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21"/>
      <c r="AL43" s="21"/>
      <c r="AM43" s="21"/>
      <c r="AN43" s="203"/>
      <c r="AO43" s="203"/>
      <c r="AP43" s="207"/>
      <c r="AQ43" s="203"/>
      <c r="AR43" s="203"/>
      <c r="AU43" s="21"/>
      <c r="AV43" s="21"/>
      <c r="AW43" s="21"/>
      <c r="AX43" s="21"/>
      <c r="AY43" s="208"/>
      <c r="AZ43" s="21"/>
      <c r="BA43" s="21"/>
      <c r="BB43" s="21"/>
      <c r="BD43" s="21"/>
    </row>
    <row r="44" spans="2:58" s="29" customFormat="1" ht="5.25" customHeight="1" x14ac:dyDescent="0.5">
      <c r="B44" s="224"/>
      <c r="C44" s="225"/>
      <c r="D44" s="230"/>
      <c r="E44" s="230"/>
      <c r="F44" s="230"/>
      <c r="G44" s="230"/>
      <c r="H44" s="230"/>
      <c r="I44" s="230"/>
      <c r="J44" s="230"/>
      <c r="K44" s="230"/>
      <c r="L44" s="203"/>
      <c r="M44" s="203"/>
      <c r="N44" s="21"/>
      <c r="O44" s="21"/>
      <c r="P44" s="21"/>
      <c r="Q44" s="21"/>
      <c r="R44" s="203"/>
      <c r="S44" s="203"/>
      <c r="T44" s="21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21"/>
      <c r="AL44" s="21"/>
      <c r="AM44" s="21"/>
      <c r="AN44" s="203"/>
      <c r="AO44" s="203"/>
      <c r="AP44" s="207"/>
      <c r="AQ44" s="203"/>
      <c r="AR44" s="203"/>
      <c r="AU44" s="21"/>
      <c r="AV44" s="21"/>
      <c r="AW44" s="21"/>
      <c r="AX44" s="21"/>
      <c r="AY44" s="208"/>
      <c r="AZ44" s="21"/>
      <c r="BA44" s="21"/>
      <c r="BB44" s="21"/>
      <c r="BD44" s="21"/>
    </row>
    <row r="45" spans="2:58" ht="30" customHeight="1" x14ac:dyDescent="0.55000000000000004">
      <c r="C45" s="1"/>
      <c r="D45" s="1"/>
      <c r="F45" s="1"/>
      <c r="G45" s="226" t="s">
        <v>29</v>
      </c>
      <c r="H45" s="227"/>
      <c r="I45" s="184">
        <v>0</v>
      </c>
      <c r="J45" s="226" t="s">
        <v>27</v>
      </c>
      <c r="K45" s="226"/>
      <c r="L45" s="184">
        <f>COUNTIF($AG$5:$AG$39,"0")</f>
        <v>4</v>
      </c>
      <c r="M45" s="184" t="s">
        <v>28</v>
      </c>
      <c r="N45" s="226" t="s">
        <v>29</v>
      </c>
      <c r="O45" s="226"/>
      <c r="P45" s="184">
        <v>0</v>
      </c>
      <c r="Q45" s="226" t="s">
        <v>27</v>
      </c>
      <c r="R45" s="226"/>
      <c r="S45" s="184">
        <f>COUNTIF($AI$5:$AI$39,"0")</f>
        <v>14</v>
      </c>
      <c r="T45" s="184" t="s">
        <v>28</v>
      </c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21"/>
      <c r="AL45" s="21"/>
      <c r="AM45" s="21"/>
      <c r="AN45" s="203"/>
      <c r="AO45" s="203"/>
      <c r="AP45" s="203"/>
      <c r="AQ45" s="203"/>
      <c r="AR45" s="203"/>
      <c r="AS45" s="29"/>
      <c r="AT45" s="29"/>
      <c r="AU45" s="21"/>
      <c r="AV45" s="21"/>
      <c r="AW45" s="21"/>
      <c r="AX45" s="21"/>
      <c r="AY45" s="208"/>
      <c r="AZ45" s="21"/>
      <c r="BA45" s="21"/>
      <c r="BB45" s="21"/>
      <c r="BC45" s="29"/>
      <c r="BD45" s="21"/>
    </row>
    <row r="46" spans="2:58" ht="30" customHeight="1" x14ac:dyDescent="0.55000000000000004">
      <c r="C46" s="1"/>
      <c r="D46" s="1"/>
      <c r="F46" s="1"/>
      <c r="G46" s="226" t="s">
        <v>29</v>
      </c>
      <c r="H46" s="227"/>
      <c r="I46" s="184">
        <v>1</v>
      </c>
      <c r="J46" s="226" t="s">
        <v>27</v>
      </c>
      <c r="K46" s="226"/>
      <c r="L46" s="184">
        <f>COUNTIF($AF$5:$AF$39,"1")</f>
        <v>5</v>
      </c>
      <c r="M46" s="184" t="s">
        <v>28</v>
      </c>
      <c r="N46" s="226" t="s">
        <v>29</v>
      </c>
      <c r="O46" s="226"/>
      <c r="P46" s="184">
        <v>1</v>
      </c>
      <c r="Q46" s="226" t="s">
        <v>27</v>
      </c>
      <c r="R46" s="226"/>
      <c r="S46" s="184">
        <f>COUNTIF($AI$5:$AI$39,"1")</f>
        <v>2</v>
      </c>
      <c r="T46" s="184" t="s">
        <v>28</v>
      </c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21"/>
      <c r="AL46" s="21"/>
      <c r="AM46" s="21"/>
      <c r="AN46" s="203"/>
      <c r="AO46" s="203"/>
      <c r="AP46" s="203"/>
      <c r="AQ46" s="203"/>
      <c r="AR46" s="203"/>
      <c r="AS46" s="29"/>
      <c r="AT46" s="29"/>
      <c r="AU46" s="21"/>
      <c r="AV46" s="21"/>
      <c r="AW46" s="21"/>
      <c r="AX46" s="21"/>
      <c r="AY46" s="208"/>
      <c r="AZ46" s="21"/>
      <c r="BA46" s="21"/>
      <c r="BB46" s="21"/>
      <c r="BC46" s="29"/>
      <c r="BD46" s="21"/>
    </row>
    <row r="47" spans="2:58" ht="30" customHeight="1" x14ac:dyDescent="0.55000000000000004">
      <c r="C47" s="1"/>
      <c r="D47" s="1"/>
      <c r="F47" s="1"/>
      <c r="G47" s="226" t="s">
        <v>29</v>
      </c>
      <c r="H47" s="227"/>
      <c r="I47" s="184">
        <v>2</v>
      </c>
      <c r="J47" s="226" t="s">
        <v>27</v>
      </c>
      <c r="K47" s="226"/>
      <c r="L47" s="184">
        <f>COUNTIF($AE$5:$AE$39,"2")</f>
        <v>8</v>
      </c>
      <c r="M47" s="184" t="s">
        <v>28</v>
      </c>
      <c r="N47" s="226" t="s">
        <v>29</v>
      </c>
      <c r="O47" s="226"/>
      <c r="P47" s="184">
        <v>2</v>
      </c>
      <c r="Q47" s="226" t="s">
        <v>27</v>
      </c>
      <c r="R47" s="226"/>
      <c r="S47" s="184">
        <f>COUNTIF($AI$5:$AI$39,"2")</f>
        <v>3</v>
      </c>
      <c r="T47" s="184" t="s">
        <v>28</v>
      </c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21"/>
      <c r="AL47" s="21"/>
      <c r="AM47" s="21"/>
      <c r="AN47" s="203"/>
      <c r="AO47" s="203"/>
      <c r="AP47" s="203"/>
      <c r="AQ47" s="203"/>
      <c r="AR47" s="203"/>
      <c r="AS47" s="29"/>
      <c r="AT47" s="29"/>
      <c r="AU47" s="21"/>
      <c r="AV47" s="21"/>
      <c r="AW47" s="21"/>
      <c r="AX47" s="21"/>
      <c r="AY47" s="208"/>
      <c r="AZ47" s="21"/>
      <c r="BA47" s="21"/>
      <c r="BB47" s="21"/>
      <c r="BC47" s="29"/>
      <c r="BD47" s="21"/>
    </row>
    <row r="48" spans="2:58" ht="30" customHeight="1" x14ac:dyDescent="0.55000000000000004">
      <c r="C48" s="1"/>
      <c r="D48" s="1"/>
      <c r="F48" s="1"/>
      <c r="G48" s="226" t="s">
        <v>29</v>
      </c>
      <c r="H48" s="227"/>
      <c r="I48" s="184">
        <v>3</v>
      </c>
      <c r="J48" s="226" t="s">
        <v>27</v>
      </c>
      <c r="K48" s="226"/>
      <c r="L48" s="184">
        <f>COUNTIF($AD$5:$AD$39,"3")</f>
        <v>4</v>
      </c>
      <c r="M48" s="184" t="s">
        <v>28</v>
      </c>
      <c r="N48" s="226" t="s">
        <v>29</v>
      </c>
      <c r="O48" s="226"/>
      <c r="P48" s="184">
        <v>3</v>
      </c>
      <c r="Q48" s="226" t="s">
        <v>27</v>
      </c>
      <c r="R48" s="226"/>
      <c r="S48" s="184">
        <f>COUNTIF($AI$5:$AI$39,"3")</f>
        <v>2</v>
      </c>
      <c r="T48" s="184" t="s">
        <v>28</v>
      </c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21"/>
      <c r="AL48" s="21"/>
      <c r="AM48" s="21"/>
      <c r="AN48" s="203"/>
      <c r="AO48" s="203"/>
      <c r="AP48" s="203"/>
      <c r="AQ48" s="203"/>
      <c r="AR48" s="203"/>
      <c r="AS48" s="29"/>
      <c r="AT48" s="29"/>
      <c r="AU48" s="21"/>
      <c r="AV48" s="21"/>
      <c r="AW48" s="21"/>
      <c r="AX48" s="21"/>
      <c r="AY48" s="208"/>
      <c r="AZ48" s="21"/>
      <c r="BA48" s="21"/>
      <c r="BB48" s="21"/>
      <c r="BC48" s="29"/>
      <c r="BD48" s="21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21</v>
      </c>
      <c r="M49" s="1"/>
      <c r="N49" s="1"/>
      <c r="O49" s="1"/>
      <c r="P49" s="1"/>
      <c r="Q49" s="1"/>
      <c r="R49" s="1"/>
      <c r="S49" s="1">
        <f>SUM(S45:S48)</f>
        <v>21</v>
      </c>
      <c r="T49" s="1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21"/>
      <c r="AL49" s="21"/>
      <c r="AM49" s="21"/>
      <c r="AN49" s="203"/>
      <c r="AO49" s="203"/>
      <c r="AP49" s="207"/>
      <c r="AQ49" s="203"/>
      <c r="AR49" s="203"/>
      <c r="AS49" s="29"/>
      <c r="AT49" s="29"/>
      <c r="AU49" s="21"/>
      <c r="AV49" s="21"/>
      <c r="AW49" s="21"/>
      <c r="AX49" s="21"/>
      <c r="AY49" s="208"/>
      <c r="AZ49" s="21"/>
      <c r="BA49" s="21"/>
      <c r="BB49" s="21"/>
      <c r="BC49" s="29"/>
      <c r="BD49" s="21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21"/>
      <c r="AL50" s="21"/>
      <c r="AM50" s="21"/>
      <c r="AN50" s="203"/>
      <c r="AO50" s="203"/>
      <c r="AP50" s="203"/>
      <c r="AQ50" s="203"/>
      <c r="AR50" s="203"/>
      <c r="AS50" s="29"/>
      <c r="AT50" s="29"/>
      <c r="AU50" s="21"/>
      <c r="AV50" s="21"/>
      <c r="AW50" s="21"/>
      <c r="AX50" s="21"/>
      <c r="AY50" s="208"/>
      <c r="AZ50" s="21"/>
      <c r="BA50" s="21"/>
      <c r="BB50" s="21"/>
      <c r="BC50" s="29"/>
      <c r="BD50" s="21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21"/>
      <c r="AL51" s="21"/>
      <c r="AM51" s="203"/>
      <c r="AN51" s="203"/>
      <c r="AO51" s="203"/>
      <c r="AP51" s="203"/>
      <c r="AQ51" s="203"/>
      <c r="AR51" s="203"/>
      <c r="AS51" s="29"/>
      <c r="AT51" s="29"/>
      <c r="AU51" s="21"/>
      <c r="AV51" s="21"/>
      <c r="AW51" s="21"/>
      <c r="AX51" s="21"/>
      <c r="AY51" s="208"/>
      <c r="AZ51" s="21"/>
      <c r="BA51" s="21"/>
      <c r="BB51" s="21"/>
      <c r="BC51" s="29"/>
      <c r="BD51" s="21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76"/>
  <sheetViews>
    <sheetView view="pageBreakPreview" topLeftCell="A58" zoomScaleNormal="100" zoomScaleSheetLayoutView="100" workbookViewId="0">
      <selection activeCell="P27" sqref="P27"/>
    </sheetView>
  </sheetViews>
  <sheetFormatPr defaultColWidth="9.28515625" defaultRowHeight="21.75" x14ac:dyDescent="0.5"/>
  <cols>
    <col min="1" max="1" width="3.85546875" style="24" customWidth="1"/>
    <col min="2" max="2" width="7" style="24" customWidth="1"/>
    <col min="3" max="12" width="9.28515625" style="24"/>
    <col min="13" max="13" width="14" style="24" customWidth="1"/>
    <col min="14" max="18" width="9.28515625" style="29"/>
    <col min="19" max="16384" width="9.28515625" style="24"/>
  </cols>
  <sheetData>
    <row r="1" spans="2:18" ht="21" customHeight="1" x14ac:dyDescent="0.5"/>
    <row r="2" spans="2:18" ht="27" customHeight="1" x14ac:dyDescent="0.65">
      <c r="B2" s="474" t="s">
        <v>101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28"/>
    </row>
    <row r="3" spans="2:18" s="262" customFormat="1" ht="27" customHeight="1" x14ac:dyDescent="0.65">
      <c r="B3" s="484" t="s">
        <v>200</v>
      </c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263"/>
    </row>
    <row r="4" spans="2:18" ht="21" customHeight="1" x14ac:dyDescent="0.7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  <c r="O4" s="73"/>
      <c r="P4" s="73"/>
      <c r="Q4" s="73"/>
      <c r="R4" s="73"/>
    </row>
    <row r="5" spans="2:18" ht="21" customHeight="1" x14ac:dyDescent="0.7">
      <c r="B5" s="73"/>
      <c r="C5" s="73"/>
      <c r="D5" s="73"/>
      <c r="E5" s="73"/>
      <c r="F5" s="73"/>
      <c r="G5" s="73"/>
      <c r="H5" s="73"/>
      <c r="I5" s="74"/>
      <c r="J5" s="73"/>
      <c r="K5" s="73"/>
      <c r="L5" s="73"/>
      <c r="M5" s="73"/>
      <c r="N5" s="73"/>
      <c r="O5" s="73"/>
      <c r="P5" s="73"/>
      <c r="Q5" s="73"/>
      <c r="R5" s="73"/>
    </row>
    <row r="6" spans="2:18" ht="21" customHeight="1" x14ac:dyDescent="0.7">
      <c r="B6" s="73"/>
      <c r="C6" s="73"/>
      <c r="D6" s="73"/>
      <c r="E6" s="73"/>
      <c r="F6" s="73"/>
      <c r="G6" s="73"/>
      <c r="H6" s="73"/>
      <c r="I6" s="74"/>
      <c r="J6" s="73"/>
      <c r="K6" s="73"/>
      <c r="L6" s="73"/>
      <c r="M6" s="73"/>
      <c r="N6" s="73"/>
      <c r="O6" s="73"/>
      <c r="P6" s="73"/>
      <c r="Q6" s="73"/>
      <c r="R6" s="73"/>
    </row>
    <row r="7" spans="2:18" ht="21" customHeight="1" x14ac:dyDescent="0.7">
      <c r="B7" s="73"/>
      <c r="C7" s="73"/>
      <c r="D7" s="73"/>
      <c r="E7" s="73"/>
      <c r="F7" s="73"/>
      <c r="G7" s="73"/>
      <c r="H7" s="73"/>
      <c r="I7" s="74"/>
      <c r="J7" s="73"/>
      <c r="K7" s="73"/>
      <c r="L7" s="73"/>
      <c r="M7" s="73"/>
      <c r="N7" s="73"/>
      <c r="O7" s="73"/>
      <c r="P7" s="73"/>
      <c r="Q7" s="73"/>
      <c r="R7" s="73"/>
    </row>
    <row r="8" spans="2:18" ht="21" customHeight="1" x14ac:dyDescent="0.7">
      <c r="B8" s="73"/>
      <c r="C8" s="73"/>
      <c r="D8" s="73"/>
      <c r="E8" s="73"/>
      <c r="F8" s="73"/>
      <c r="G8" s="73"/>
      <c r="H8" s="73"/>
      <c r="I8" s="74"/>
      <c r="J8" s="73"/>
      <c r="K8" s="73"/>
      <c r="L8" s="73"/>
      <c r="M8" s="73"/>
      <c r="N8" s="73"/>
      <c r="O8" s="73"/>
      <c r="P8" s="73"/>
      <c r="Q8" s="73"/>
      <c r="R8" s="73"/>
    </row>
    <row r="9" spans="2:18" ht="21" customHeight="1" x14ac:dyDescent="0.7">
      <c r="B9" s="73"/>
      <c r="C9" s="73"/>
      <c r="D9" s="73"/>
      <c r="E9" s="73"/>
      <c r="F9" s="73"/>
      <c r="G9" s="73"/>
      <c r="H9" s="73"/>
      <c r="I9" s="74"/>
      <c r="J9" s="73"/>
      <c r="K9" s="73"/>
      <c r="L9" s="73"/>
      <c r="M9" s="73"/>
      <c r="N9" s="73"/>
      <c r="O9" s="73"/>
      <c r="P9" s="73"/>
      <c r="Q9" s="73"/>
      <c r="R9" s="73"/>
    </row>
    <row r="10" spans="2:18" ht="21" customHeight="1" x14ac:dyDescent="0.7">
      <c r="B10" s="73"/>
      <c r="C10" s="73"/>
      <c r="D10" s="73"/>
      <c r="E10" s="73"/>
      <c r="F10" s="73"/>
      <c r="G10" s="73"/>
      <c r="H10" s="73"/>
      <c r="I10" s="74"/>
      <c r="J10" s="73"/>
      <c r="K10" s="73"/>
      <c r="L10" s="73"/>
      <c r="M10" s="73"/>
      <c r="N10" s="73"/>
      <c r="O10" s="73"/>
      <c r="P10" s="73"/>
      <c r="Q10" s="73"/>
      <c r="R10" s="73"/>
    </row>
    <row r="11" spans="2:18" ht="21" customHeight="1" x14ac:dyDescent="0.7">
      <c r="B11" s="73"/>
      <c r="C11" s="73"/>
      <c r="D11" s="73"/>
      <c r="E11" s="73"/>
      <c r="F11" s="73"/>
      <c r="G11" s="73"/>
      <c r="H11" s="73"/>
      <c r="I11" s="74"/>
      <c r="J11" s="73"/>
      <c r="K11" s="73"/>
      <c r="L11" s="73"/>
      <c r="M11" s="73"/>
      <c r="N11" s="73"/>
      <c r="O11" s="73"/>
      <c r="P11" s="73"/>
      <c r="Q11" s="73"/>
      <c r="R11" s="73"/>
    </row>
    <row r="12" spans="2:18" ht="21" customHeight="1" x14ac:dyDescent="0.7">
      <c r="B12" s="73"/>
      <c r="C12" s="73"/>
      <c r="D12" s="73"/>
      <c r="E12" s="73"/>
      <c r="F12" s="73"/>
      <c r="G12" s="73"/>
      <c r="H12" s="73"/>
      <c r="I12" s="74"/>
      <c r="J12" s="73"/>
      <c r="K12" s="73"/>
      <c r="L12" s="73"/>
      <c r="M12" s="73"/>
      <c r="N12" s="73"/>
      <c r="O12" s="73"/>
      <c r="P12" s="73"/>
      <c r="Q12" s="73"/>
      <c r="R12" s="73"/>
    </row>
    <row r="13" spans="2:18" ht="21" customHeight="1" x14ac:dyDescent="0.7">
      <c r="B13" s="73"/>
      <c r="C13" s="73"/>
      <c r="D13" s="73"/>
      <c r="E13" s="73"/>
      <c r="F13" s="73"/>
      <c r="G13" s="73"/>
      <c r="H13" s="73"/>
      <c r="I13" s="74"/>
      <c r="J13" s="73"/>
      <c r="K13" s="73"/>
      <c r="L13" s="73"/>
      <c r="M13" s="73"/>
      <c r="N13" s="73"/>
      <c r="O13" s="73"/>
      <c r="P13" s="73"/>
      <c r="Q13" s="73"/>
      <c r="R13" s="73"/>
    </row>
    <row r="14" spans="2:18" ht="21" customHeight="1" x14ac:dyDescent="0.5">
      <c r="B14" s="29"/>
      <c r="C14" s="29"/>
      <c r="D14" s="29"/>
      <c r="E14" s="29"/>
      <c r="F14" s="29"/>
      <c r="G14" s="29"/>
      <c r="H14" s="29"/>
      <c r="I14" s="30"/>
      <c r="J14" s="29"/>
      <c r="K14" s="29"/>
      <c r="L14" s="29"/>
      <c r="M14" s="29"/>
    </row>
    <row r="15" spans="2:18" ht="21" customHeight="1" x14ac:dyDescent="0.5">
      <c r="B15" s="29"/>
      <c r="C15" s="29"/>
      <c r="D15" s="29"/>
      <c r="E15" s="29"/>
      <c r="F15" s="29"/>
      <c r="G15" s="29"/>
      <c r="H15" s="29"/>
      <c r="I15" s="30"/>
      <c r="J15" s="29"/>
      <c r="K15" s="29"/>
      <c r="L15" s="29"/>
      <c r="M15" s="29"/>
    </row>
    <row r="16" spans="2:18" ht="21" customHeight="1" x14ac:dyDescent="0.5">
      <c r="B16" s="29"/>
      <c r="C16" s="29"/>
      <c r="D16" s="29"/>
      <c r="E16" s="29"/>
      <c r="F16" s="29"/>
      <c r="G16" s="29"/>
      <c r="H16" s="29"/>
      <c r="I16" s="30"/>
      <c r="J16" s="29"/>
      <c r="K16" s="29"/>
      <c r="L16" s="29"/>
      <c r="M16" s="29"/>
    </row>
    <row r="17" spans="2:13" ht="21" customHeight="1" x14ac:dyDescent="0.5">
      <c r="B17" s="29"/>
      <c r="C17" s="29"/>
      <c r="D17" s="29"/>
      <c r="E17" s="29"/>
      <c r="F17" s="29"/>
      <c r="G17" s="29"/>
      <c r="H17" s="29"/>
      <c r="I17" s="30"/>
      <c r="J17" s="29"/>
      <c r="K17" s="29"/>
      <c r="L17" s="29"/>
      <c r="M17" s="29"/>
    </row>
    <row r="18" spans="2:13" ht="21" customHeight="1" x14ac:dyDescent="0.5">
      <c r="B18" s="29"/>
      <c r="C18" s="29"/>
      <c r="D18" s="29"/>
      <c r="E18" s="29"/>
      <c r="F18" s="29"/>
      <c r="G18" s="29"/>
      <c r="H18" s="29"/>
      <c r="I18" s="30"/>
      <c r="J18" s="29"/>
      <c r="K18" s="29"/>
      <c r="L18" s="29"/>
      <c r="M18" s="29"/>
    </row>
    <row r="19" spans="2:13" ht="21" customHeight="1" x14ac:dyDescent="0.5">
      <c r="B19" s="29"/>
      <c r="C19" s="29"/>
      <c r="D19" s="29"/>
      <c r="E19" s="29"/>
      <c r="F19" s="29"/>
      <c r="G19" s="29"/>
      <c r="H19" s="29"/>
      <c r="I19" s="30"/>
      <c r="J19" s="29"/>
      <c r="K19" s="29"/>
      <c r="L19" s="29"/>
      <c r="M19" s="29"/>
    </row>
    <row r="20" spans="2:13" ht="21" customHeight="1" x14ac:dyDescent="0.5">
      <c r="B20" s="29"/>
      <c r="C20" s="29"/>
      <c r="D20" s="29"/>
      <c r="E20" s="29"/>
      <c r="F20" s="29"/>
      <c r="G20" s="29"/>
      <c r="H20" s="29"/>
      <c r="I20" s="30"/>
      <c r="J20" s="29"/>
      <c r="K20" s="29"/>
      <c r="L20" s="29"/>
      <c r="M20" s="29"/>
    </row>
    <row r="21" spans="2:13" ht="21" customHeight="1" x14ac:dyDescent="0.5">
      <c r="B21" s="29"/>
      <c r="C21" s="29"/>
      <c r="D21" s="29"/>
      <c r="E21" s="29"/>
      <c r="F21" s="29"/>
      <c r="G21" s="29"/>
      <c r="H21" s="29"/>
      <c r="I21" s="30"/>
      <c r="J21" s="29"/>
      <c r="K21" s="29"/>
      <c r="L21" s="29"/>
      <c r="M21" s="29"/>
    </row>
    <row r="22" spans="2:13" ht="21" customHeight="1" x14ac:dyDescent="0.5">
      <c r="B22" s="29"/>
      <c r="C22" s="29"/>
      <c r="D22" s="29"/>
      <c r="E22" s="29"/>
      <c r="F22" s="29"/>
      <c r="G22" s="29"/>
      <c r="H22" s="29"/>
      <c r="I22" s="30"/>
      <c r="J22" s="29"/>
      <c r="K22" s="29"/>
      <c r="L22" s="29"/>
      <c r="M22" s="29"/>
    </row>
    <row r="23" spans="2:13" ht="21" customHeight="1" x14ac:dyDescent="0.5">
      <c r="B23" s="29"/>
      <c r="C23" s="29"/>
      <c r="D23" s="29"/>
      <c r="E23" s="29"/>
      <c r="F23" s="29"/>
      <c r="G23" s="29"/>
      <c r="H23" s="29"/>
      <c r="I23" s="30"/>
      <c r="J23" s="29"/>
      <c r="K23" s="29"/>
      <c r="L23" s="29"/>
      <c r="M23" s="29"/>
    </row>
    <row r="24" spans="2:13" ht="21" customHeight="1" x14ac:dyDescent="0.5">
      <c r="B24" s="29"/>
      <c r="C24" s="29"/>
      <c r="D24" s="29"/>
      <c r="E24" s="29"/>
      <c r="F24" s="29"/>
      <c r="G24" s="29"/>
      <c r="H24" s="29"/>
      <c r="I24" s="30"/>
      <c r="J24" s="29"/>
      <c r="K24" s="29"/>
      <c r="L24" s="29"/>
      <c r="M24" s="29"/>
    </row>
    <row r="25" spans="2:13" ht="21" customHeight="1" x14ac:dyDescent="0.5">
      <c r="B25" s="29"/>
      <c r="C25" s="29"/>
      <c r="D25" s="29"/>
      <c r="E25" s="29"/>
      <c r="F25" s="29"/>
      <c r="G25" s="29"/>
      <c r="H25" s="29"/>
      <c r="I25" s="30"/>
      <c r="J25" s="29"/>
      <c r="K25" s="29"/>
      <c r="L25" s="29"/>
      <c r="M25" s="29"/>
    </row>
    <row r="26" spans="2:13" ht="21" customHeight="1" x14ac:dyDescent="0.5">
      <c r="B26" s="29"/>
      <c r="C26" s="29"/>
      <c r="D26" s="29"/>
      <c r="E26" s="29"/>
      <c r="F26" s="29"/>
      <c r="G26" s="29"/>
      <c r="H26" s="29"/>
      <c r="I26" s="30"/>
      <c r="J26" s="29"/>
      <c r="K26" s="29"/>
      <c r="L26" s="29"/>
      <c r="M26" s="29"/>
    </row>
    <row r="27" spans="2:13" ht="21" customHeight="1" x14ac:dyDescent="0.5">
      <c r="B27" s="29"/>
      <c r="C27" s="29"/>
      <c r="D27" s="29"/>
      <c r="E27" s="29"/>
      <c r="F27" s="29"/>
      <c r="G27" s="29"/>
      <c r="H27" s="29"/>
      <c r="I27" s="30"/>
      <c r="J27" s="29"/>
      <c r="K27" s="29"/>
      <c r="L27" s="29"/>
      <c r="M27" s="29"/>
    </row>
    <row r="28" spans="2:13" ht="21" customHeight="1" x14ac:dyDescent="0.5">
      <c r="B28" s="29"/>
      <c r="C28" s="29"/>
      <c r="D28" s="29"/>
      <c r="E28" s="29"/>
      <c r="F28" s="29"/>
      <c r="G28" s="29"/>
      <c r="H28" s="29"/>
      <c r="I28" s="30"/>
      <c r="J28" s="29"/>
      <c r="K28" s="29"/>
      <c r="L28" s="29"/>
      <c r="M28" s="29"/>
    </row>
    <row r="29" spans="2:13" ht="21" customHeight="1" x14ac:dyDescent="0.5">
      <c r="B29" s="29"/>
      <c r="C29" s="29"/>
      <c r="D29" s="29"/>
      <c r="E29" s="29"/>
      <c r="F29" s="29"/>
      <c r="G29" s="29"/>
      <c r="H29" s="29"/>
      <c r="I29" s="30"/>
      <c r="J29" s="29"/>
      <c r="K29" s="29"/>
      <c r="L29" s="29"/>
      <c r="M29" s="29"/>
    </row>
    <row r="30" spans="2:13" ht="21" customHeight="1" x14ac:dyDescent="0.5">
      <c r="B30" s="29"/>
      <c r="C30" s="29"/>
      <c r="D30" s="29"/>
      <c r="E30" s="29"/>
      <c r="F30" s="29"/>
      <c r="G30" s="29"/>
      <c r="H30" s="29"/>
      <c r="I30" s="30"/>
      <c r="J30" s="29"/>
      <c r="K30" s="29"/>
      <c r="L30" s="29"/>
      <c r="M30" s="29"/>
    </row>
    <row r="31" spans="2:13" ht="21" customHeight="1" x14ac:dyDescent="0.5">
      <c r="B31" s="29"/>
      <c r="C31" s="29"/>
      <c r="D31" s="29"/>
      <c r="E31" s="29"/>
      <c r="F31" s="29"/>
      <c r="G31" s="29"/>
      <c r="H31" s="29"/>
      <c r="I31" s="30"/>
      <c r="J31" s="29"/>
      <c r="K31" s="29"/>
      <c r="L31" s="29"/>
      <c r="M31" s="29"/>
    </row>
    <row r="32" spans="2:13" ht="21" customHeight="1" x14ac:dyDescent="0.5">
      <c r="B32" s="29"/>
      <c r="C32" s="29"/>
      <c r="D32" s="29"/>
      <c r="E32" s="29"/>
      <c r="F32" s="29"/>
      <c r="G32" s="29"/>
      <c r="H32" s="29"/>
      <c r="M32" s="29"/>
    </row>
    <row r="33" spans="2:13" ht="21" customHeight="1" x14ac:dyDescent="0.5"/>
    <row r="34" spans="2:13" ht="21" customHeight="1" x14ac:dyDescent="0.65">
      <c r="I34" s="264"/>
      <c r="J34" s="264"/>
      <c r="K34" s="264"/>
      <c r="L34" s="264"/>
    </row>
    <row r="35" spans="2:13" ht="27.75" customHeight="1" x14ac:dyDescent="0.65">
      <c r="I35" s="480" t="s">
        <v>93</v>
      </c>
      <c r="J35" s="480"/>
      <c r="K35" s="480"/>
      <c r="L35" s="480"/>
    </row>
    <row r="36" spans="2:13" ht="27.75" customHeight="1" x14ac:dyDescent="0.65">
      <c r="I36" s="480" t="s">
        <v>100</v>
      </c>
      <c r="J36" s="480"/>
      <c r="K36" s="480"/>
      <c r="L36" s="480"/>
    </row>
    <row r="37" spans="2:13" ht="27.75" customHeight="1" x14ac:dyDescent="0.7"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</row>
    <row r="38" spans="2:13" ht="21" customHeight="1" x14ac:dyDescent="0.7">
      <c r="B38" s="73"/>
      <c r="C38" s="73"/>
      <c r="D38" s="73"/>
      <c r="E38" s="73"/>
      <c r="F38" s="73"/>
      <c r="G38" s="73"/>
      <c r="H38" s="73"/>
      <c r="I38" s="74"/>
      <c r="J38" s="73"/>
      <c r="K38" s="73"/>
      <c r="L38" s="73"/>
      <c r="M38" s="73"/>
    </row>
    <row r="39" spans="2:13" ht="30.75" x14ac:dyDescent="0.7">
      <c r="B39" s="474" t="s">
        <v>101</v>
      </c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73"/>
    </row>
    <row r="40" spans="2:13" ht="30.75" x14ac:dyDescent="0.7">
      <c r="B40" s="484" t="s">
        <v>200</v>
      </c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73"/>
    </row>
    <row r="41" spans="2:13" ht="21" customHeight="1" x14ac:dyDescent="0.7">
      <c r="B41" s="73"/>
      <c r="C41" s="73"/>
      <c r="D41" s="73"/>
      <c r="E41" s="73"/>
      <c r="F41" s="73"/>
      <c r="G41" s="73"/>
      <c r="H41" s="73"/>
      <c r="I41" s="74"/>
      <c r="J41" s="73"/>
      <c r="K41" s="73"/>
      <c r="L41" s="73"/>
      <c r="M41" s="73"/>
    </row>
    <row r="42" spans="2:13" ht="21" customHeight="1" x14ac:dyDescent="0.7">
      <c r="B42" s="73"/>
      <c r="C42" s="73"/>
      <c r="D42" s="73"/>
      <c r="E42" s="73"/>
      <c r="F42" s="73"/>
      <c r="G42" s="73"/>
      <c r="H42" s="73"/>
      <c r="I42" s="74"/>
      <c r="J42" s="73"/>
      <c r="K42" s="73"/>
      <c r="L42" s="73"/>
      <c r="M42" s="73"/>
    </row>
    <row r="43" spans="2:13" ht="21" customHeight="1" x14ac:dyDescent="0.7">
      <c r="B43" s="73"/>
      <c r="C43" s="73"/>
      <c r="D43" s="73"/>
      <c r="E43" s="73"/>
      <c r="F43" s="73"/>
      <c r="G43" s="73"/>
      <c r="H43" s="73"/>
      <c r="I43" s="74"/>
      <c r="J43" s="73"/>
      <c r="K43" s="73"/>
      <c r="L43" s="73"/>
      <c r="M43" s="73"/>
    </row>
    <row r="44" spans="2:13" ht="21" customHeight="1" x14ac:dyDescent="0.7">
      <c r="B44" s="73"/>
      <c r="C44" s="73"/>
      <c r="D44" s="73"/>
      <c r="E44" s="73"/>
      <c r="F44" s="73"/>
      <c r="G44" s="73"/>
      <c r="H44" s="73"/>
      <c r="I44" s="74"/>
      <c r="J44" s="73"/>
      <c r="K44" s="73"/>
      <c r="L44" s="73"/>
      <c r="M44" s="73"/>
    </row>
    <row r="45" spans="2:13" ht="21" customHeight="1" x14ac:dyDescent="0.7">
      <c r="B45" s="73"/>
      <c r="C45" s="73"/>
      <c r="D45" s="73"/>
      <c r="E45" s="73"/>
      <c r="F45" s="73"/>
      <c r="G45" s="73"/>
      <c r="H45" s="73"/>
      <c r="I45" s="74"/>
      <c r="J45" s="73"/>
      <c r="K45" s="73"/>
      <c r="L45" s="73"/>
      <c r="M45" s="73"/>
    </row>
    <row r="46" spans="2:13" ht="21" customHeight="1" x14ac:dyDescent="0.7">
      <c r="B46" s="73"/>
      <c r="C46" s="73"/>
      <c r="D46" s="73"/>
      <c r="E46" s="73"/>
      <c r="F46" s="73"/>
      <c r="G46" s="73"/>
      <c r="H46" s="73"/>
      <c r="I46" s="74"/>
      <c r="J46" s="73"/>
      <c r="K46" s="73"/>
      <c r="L46" s="73"/>
      <c r="M46" s="73"/>
    </row>
    <row r="47" spans="2:13" ht="21" customHeight="1" x14ac:dyDescent="0.7">
      <c r="B47" s="73"/>
      <c r="C47" s="73"/>
      <c r="D47" s="73"/>
      <c r="E47" s="73"/>
      <c r="F47" s="73"/>
      <c r="G47" s="73"/>
      <c r="H47" s="73"/>
      <c r="I47" s="74"/>
      <c r="J47" s="73"/>
      <c r="K47" s="73"/>
      <c r="L47" s="73"/>
      <c r="M47" s="73"/>
    </row>
    <row r="48" spans="2:13" ht="21" customHeight="1" x14ac:dyDescent="0.7">
      <c r="B48" s="73"/>
      <c r="C48" s="73"/>
      <c r="D48" s="73"/>
      <c r="E48" s="73"/>
      <c r="F48" s="73"/>
      <c r="G48" s="73"/>
      <c r="H48" s="73"/>
      <c r="I48" s="74"/>
      <c r="J48" s="73"/>
      <c r="K48" s="73"/>
      <c r="L48" s="73"/>
      <c r="M48" s="73"/>
    </row>
    <row r="49" spans="2:13" ht="21" customHeight="1" x14ac:dyDescent="0.5">
      <c r="B49" s="29"/>
      <c r="C49" s="29"/>
      <c r="D49" s="29"/>
      <c r="E49" s="29"/>
      <c r="F49" s="29"/>
      <c r="G49" s="29"/>
      <c r="H49" s="29"/>
      <c r="I49" s="30"/>
      <c r="J49" s="29"/>
      <c r="K49" s="29"/>
      <c r="L49" s="29"/>
      <c r="M49" s="29"/>
    </row>
    <row r="50" spans="2:13" ht="21" customHeight="1" x14ac:dyDescent="0.5">
      <c r="B50" s="29"/>
      <c r="C50" s="29"/>
      <c r="D50" s="29"/>
      <c r="E50" s="29"/>
      <c r="F50" s="29"/>
      <c r="G50" s="29"/>
      <c r="H50" s="29"/>
      <c r="I50" s="30"/>
      <c r="J50" s="29"/>
      <c r="K50" s="29"/>
      <c r="L50" s="29"/>
      <c r="M50" s="29"/>
    </row>
    <row r="51" spans="2:13" ht="21" customHeight="1" x14ac:dyDescent="0.5">
      <c r="B51" s="29"/>
      <c r="C51" s="29"/>
      <c r="D51" s="29"/>
      <c r="E51" s="29"/>
      <c r="F51" s="29"/>
      <c r="G51" s="29"/>
      <c r="H51" s="29"/>
      <c r="I51" s="30"/>
      <c r="J51" s="29"/>
      <c r="K51" s="29"/>
      <c r="L51" s="29"/>
      <c r="M51" s="29"/>
    </row>
    <row r="52" spans="2:13" ht="21" customHeight="1" x14ac:dyDescent="0.5">
      <c r="B52" s="29"/>
      <c r="C52" s="29"/>
      <c r="D52" s="29"/>
      <c r="E52" s="29"/>
      <c r="F52" s="29"/>
      <c r="G52" s="29"/>
      <c r="H52" s="29"/>
      <c r="I52" s="30"/>
      <c r="J52" s="29"/>
      <c r="K52" s="29"/>
      <c r="L52" s="29"/>
      <c r="M52" s="29"/>
    </row>
    <row r="53" spans="2:13" ht="21" customHeight="1" x14ac:dyDescent="0.5">
      <c r="B53" s="29"/>
      <c r="C53" s="29"/>
      <c r="D53" s="29"/>
      <c r="E53" s="29"/>
      <c r="F53" s="29"/>
      <c r="G53" s="29"/>
      <c r="H53" s="29"/>
      <c r="I53" s="30"/>
      <c r="J53" s="29"/>
      <c r="K53" s="29"/>
      <c r="L53" s="29"/>
      <c r="M53" s="29"/>
    </row>
    <row r="54" spans="2:13" ht="21" customHeight="1" x14ac:dyDescent="0.5">
      <c r="B54" s="29"/>
      <c r="C54" s="29"/>
      <c r="D54" s="29"/>
      <c r="E54" s="29"/>
      <c r="F54" s="29"/>
      <c r="G54" s="29"/>
      <c r="H54" s="29"/>
      <c r="I54" s="30"/>
      <c r="J54" s="29"/>
      <c r="K54" s="29"/>
      <c r="L54" s="29"/>
      <c r="M54" s="29"/>
    </row>
    <row r="55" spans="2:13" ht="21" customHeight="1" x14ac:dyDescent="0.5">
      <c r="B55" s="29"/>
      <c r="C55" s="29"/>
      <c r="D55" s="29"/>
      <c r="E55" s="29"/>
      <c r="F55" s="29"/>
      <c r="G55" s="29"/>
      <c r="H55" s="29"/>
      <c r="I55" s="30"/>
      <c r="J55" s="29"/>
      <c r="K55" s="29"/>
      <c r="L55" s="29"/>
      <c r="M55" s="29"/>
    </row>
    <row r="56" spans="2:13" ht="21" customHeight="1" x14ac:dyDescent="0.5">
      <c r="B56" s="29"/>
      <c r="C56" s="29"/>
      <c r="D56" s="29"/>
      <c r="E56" s="29"/>
      <c r="F56" s="29"/>
      <c r="G56" s="29"/>
      <c r="H56" s="29"/>
      <c r="I56" s="30"/>
      <c r="J56" s="29"/>
      <c r="K56" s="29"/>
      <c r="L56" s="29"/>
      <c r="M56" s="29"/>
    </row>
    <row r="57" spans="2:13" ht="21" customHeight="1" x14ac:dyDescent="0.5">
      <c r="B57" s="29"/>
      <c r="C57" s="29"/>
      <c r="D57" s="29"/>
      <c r="E57" s="29"/>
      <c r="F57" s="29"/>
      <c r="G57" s="29"/>
      <c r="H57" s="29"/>
      <c r="I57" s="30"/>
      <c r="J57" s="29"/>
      <c r="K57" s="29"/>
      <c r="L57" s="29"/>
      <c r="M57" s="29"/>
    </row>
    <row r="58" spans="2:13" ht="21" customHeight="1" x14ac:dyDescent="0.5">
      <c r="B58" s="29"/>
      <c r="C58" s="29"/>
      <c r="D58" s="29"/>
      <c r="E58" s="29"/>
      <c r="F58" s="29"/>
      <c r="G58" s="29"/>
      <c r="H58" s="29"/>
      <c r="I58" s="30"/>
      <c r="J58" s="29"/>
      <c r="K58" s="29"/>
      <c r="L58" s="29"/>
      <c r="M58" s="29"/>
    </row>
    <row r="59" spans="2:13" ht="21" customHeight="1" x14ac:dyDescent="0.5">
      <c r="B59" s="29"/>
      <c r="C59" s="29"/>
      <c r="D59" s="29"/>
      <c r="E59" s="29"/>
      <c r="F59" s="29"/>
      <c r="G59" s="29"/>
      <c r="H59" s="29"/>
      <c r="I59" s="30"/>
      <c r="J59" s="29"/>
      <c r="K59" s="29"/>
      <c r="L59" s="29"/>
      <c r="M59" s="29"/>
    </row>
    <row r="60" spans="2:13" ht="21" customHeight="1" x14ac:dyDescent="0.5">
      <c r="B60" s="29"/>
      <c r="C60" s="29"/>
      <c r="D60" s="29"/>
      <c r="E60" s="29"/>
      <c r="F60" s="29"/>
      <c r="G60" s="29"/>
      <c r="H60" s="29"/>
      <c r="I60" s="30"/>
      <c r="J60" s="29"/>
      <c r="K60" s="29"/>
      <c r="L60" s="29"/>
      <c r="M60" s="29"/>
    </row>
    <row r="61" spans="2:13" ht="21" customHeight="1" x14ac:dyDescent="0.5">
      <c r="B61" s="29"/>
      <c r="C61" s="29"/>
      <c r="D61" s="29"/>
      <c r="E61" s="29"/>
      <c r="F61" s="29"/>
      <c r="G61" s="29"/>
      <c r="H61" s="29"/>
      <c r="I61" s="30"/>
      <c r="J61" s="29"/>
      <c r="K61" s="29"/>
      <c r="L61" s="29"/>
      <c r="M61" s="29"/>
    </row>
    <row r="62" spans="2:13" ht="21" customHeight="1" x14ac:dyDescent="0.5">
      <c r="B62" s="29"/>
      <c r="C62" s="29"/>
      <c r="D62" s="29"/>
      <c r="E62" s="29"/>
      <c r="F62" s="29"/>
      <c r="G62" s="29"/>
      <c r="H62" s="29"/>
      <c r="I62" s="30"/>
      <c r="J62" s="29"/>
      <c r="K62" s="29"/>
      <c r="L62" s="29"/>
      <c r="M62" s="29"/>
    </row>
    <row r="63" spans="2:13" ht="21" customHeight="1" x14ac:dyDescent="0.5">
      <c r="B63" s="29"/>
      <c r="C63" s="29"/>
      <c r="D63" s="29"/>
      <c r="E63" s="29"/>
      <c r="F63" s="29"/>
      <c r="G63" s="29"/>
      <c r="H63" s="29"/>
      <c r="I63" s="30"/>
      <c r="J63" s="29"/>
      <c r="K63" s="29"/>
      <c r="L63" s="29"/>
      <c r="M63" s="29"/>
    </row>
    <row r="64" spans="2:13" ht="21" customHeight="1" x14ac:dyDescent="0.5">
      <c r="B64" s="29"/>
      <c r="C64" s="29"/>
      <c r="D64" s="29"/>
      <c r="E64" s="29"/>
      <c r="F64" s="29"/>
      <c r="G64" s="29"/>
      <c r="H64" s="29"/>
      <c r="I64" s="30"/>
      <c r="J64" s="29"/>
      <c r="K64" s="29"/>
      <c r="L64" s="29"/>
      <c r="M64" s="29"/>
    </row>
    <row r="65" spans="2:13" ht="21" customHeight="1" x14ac:dyDescent="0.5">
      <c r="B65" s="29"/>
      <c r="C65" s="29"/>
      <c r="D65" s="29"/>
      <c r="E65" s="29"/>
      <c r="F65" s="29"/>
      <c r="G65" s="29"/>
      <c r="H65" s="29"/>
      <c r="I65" s="30"/>
      <c r="J65" s="29"/>
      <c r="K65" s="29"/>
      <c r="L65" s="29"/>
      <c r="M65" s="29"/>
    </row>
    <row r="66" spans="2:13" ht="21" customHeight="1" x14ac:dyDescent="0.65">
      <c r="I66" s="264"/>
      <c r="J66" s="264"/>
      <c r="K66" s="264"/>
      <c r="L66" s="264"/>
    </row>
    <row r="67" spans="2:13" ht="21" customHeight="1" x14ac:dyDescent="0.65">
      <c r="I67" s="264"/>
      <c r="J67" s="264"/>
      <c r="K67" s="264"/>
      <c r="L67" s="264"/>
    </row>
    <row r="68" spans="2:13" ht="21" customHeight="1" x14ac:dyDescent="0.5"/>
    <row r="69" spans="2:13" ht="21" customHeight="1" x14ac:dyDescent="0.5"/>
    <row r="70" spans="2:13" ht="21" customHeight="1" x14ac:dyDescent="0.5"/>
    <row r="71" spans="2:13" ht="27.75" customHeight="1" x14ac:dyDescent="0.5"/>
    <row r="72" spans="2:13" ht="27.75" customHeight="1" x14ac:dyDescent="0.65">
      <c r="I72" s="480" t="s">
        <v>93</v>
      </c>
      <c r="J72" s="480"/>
      <c r="K72" s="480"/>
      <c r="L72" s="480"/>
    </row>
    <row r="73" spans="2:13" ht="27.75" customHeight="1" x14ac:dyDescent="0.65">
      <c r="I73" s="480" t="s">
        <v>100</v>
      </c>
      <c r="J73" s="480"/>
      <c r="K73" s="480"/>
      <c r="L73" s="480"/>
    </row>
    <row r="74" spans="2:13" ht="21" customHeight="1" x14ac:dyDescent="0.5"/>
    <row r="75" spans="2:13" ht="21" customHeight="1" x14ac:dyDescent="0.5"/>
    <row r="76" spans="2:13" ht="21" customHeight="1" x14ac:dyDescent="0.5"/>
  </sheetData>
  <mergeCells count="8">
    <mergeCell ref="I72:L72"/>
    <mergeCell ref="I73:L73"/>
    <mergeCell ref="B2:L2"/>
    <mergeCell ref="B3:L3"/>
    <mergeCell ref="I35:L35"/>
    <mergeCell ref="I36:L36"/>
    <mergeCell ref="B39:L39"/>
    <mergeCell ref="B40:L40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21" activePane="bottomRight" state="frozen"/>
      <selection pane="topRight" activeCell="F1" sqref="F1"/>
      <selection pane="bottomLeft" activeCell="A5" sqref="A5"/>
      <selection pane="bottomRight" activeCell="CI29" sqref="CI29:CL41"/>
    </sheetView>
  </sheetViews>
  <sheetFormatPr defaultColWidth="9.28515625" defaultRowHeight="21.75" x14ac:dyDescent="0.5"/>
  <cols>
    <col min="1" max="1" width="2.140625" style="77" customWidth="1"/>
    <col min="2" max="2" width="3.85546875" style="366" customWidth="1"/>
    <col min="3" max="3" width="8.140625" style="366" customWidth="1"/>
    <col min="4" max="4" width="24.140625" style="77" customWidth="1"/>
    <col min="5" max="5" width="3.85546875" style="77" customWidth="1"/>
    <col min="6" max="39" width="2.28515625" style="77" customWidth="1"/>
    <col min="40" max="40" width="4.5703125" style="77" customWidth="1"/>
    <col min="41" max="86" width="2.28515625" style="77" customWidth="1"/>
    <col min="87" max="88" width="4.85546875" style="77" customWidth="1"/>
    <col min="89" max="89" width="6" style="77" customWidth="1"/>
    <col min="90" max="90" width="8.85546875" style="77" customWidth="1"/>
    <col min="91" max="91" width="5" style="77" customWidth="1"/>
    <col min="92" max="16384" width="9.28515625" style="77"/>
  </cols>
  <sheetData>
    <row r="1" spans="2:101" ht="39.950000000000003" customHeight="1" thickBot="1" x14ac:dyDescent="0.6">
      <c r="B1" s="491" t="s">
        <v>102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265"/>
      <c r="AO1" s="266"/>
      <c r="AP1" s="266" t="s">
        <v>103</v>
      </c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7"/>
    </row>
    <row r="2" spans="2:101" ht="19.899999999999999" customHeight="1" x14ac:dyDescent="0.55000000000000004">
      <c r="B2" s="492" t="s">
        <v>33</v>
      </c>
      <c r="C2" s="495" t="s">
        <v>34</v>
      </c>
      <c r="D2" s="498" t="s">
        <v>99</v>
      </c>
      <c r="E2" s="111" t="s">
        <v>89</v>
      </c>
      <c r="F2" s="268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70"/>
      <c r="AN2" s="271"/>
      <c r="AO2" s="268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70"/>
      <c r="CI2" s="501" t="s">
        <v>1</v>
      </c>
      <c r="CJ2" s="272" t="s">
        <v>33</v>
      </c>
      <c r="CK2" s="267"/>
    </row>
    <row r="3" spans="2:101" ht="20.100000000000001" customHeight="1" thickBot="1" x14ac:dyDescent="0.7">
      <c r="B3" s="493"/>
      <c r="C3" s="496"/>
      <c r="D3" s="499"/>
      <c r="E3" s="273" t="s">
        <v>31</v>
      </c>
      <c r="F3" s="274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277"/>
      <c r="AO3" s="278"/>
      <c r="AP3" s="279"/>
      <c r="AQ3" s="279"/>
      <c r="AR3" s="279"/>
      <c r="AS3" s="279"/>
      <c r="AT3" s="279"/>
      <c r="AU3" s="279"/>
      <c r="AV3" s="279"/>
      <c r="AW3" s="279"/>
      <c r="AX3" s="279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1"/>
      <c r="CI3" s="502"/>
      <c r="CJ3" s="282"/>
      <c r="CK3" s="24"/>
      <c r="CL3" s="24"/>
      <c r="CM3" s="24"/>
      <c r="CN3" s="283" t="s">
        <v>90</v>
      </c>
      <c r="CO3" s="284"/>
      <c r="CP3" s="284"/>
      <c r="CQ3" s="284"/>
      <c r="CR3" s="284"/>
      <c r="CS3" s="284"/>
      <c r="CT3" s="285"/>
      <c r="CU3" s="285"/>
      <c r="CV3" s="286"/>
      <c r="CW3" s="24"/>
    </row>
    <row r="4" spans="2:101" s="300" customFormat="1" ht="20.100000000000001" customHeight="1" x14ac:dyDescent="0.65">
      <c r="B4" s="493"/>
      <c r="C4" s="496"/>
      <c r="D4" s="499"/>
      <c r="E4" s="287" t="s">
        <v>32</v>
      </c>
      <c r="F4" s="288"/>
      <c r="G4" s="289"/>
      <c r="H4" s="289"/>
      <c r="I4" s="289"/>
      <c r="J4" s="289"/>
      <c r="K4" s="289"/>
      <c r="L4" s="289"/>
      <c r="M4" s="373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373"/>
      <c r="AK4" s="289"/>
      <c r="AL4" s="289"/>
      <c r="AM4" s="291"/>
      <c r="AN4" s="292"/>
      <c r="AO4" s="293"/>
      <c r="AP4" s="289"/>
      <c r="AQ4" s="294"/>
      <c r="AR4" s="288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95"/>
      <c r="CI4" s="383">
        <v>80</v>
      </c>
      <c r="CJ4" s="282"/>
      <c r="CK4" s="24"/>
      <c r="CL4" s="24"/>
      <c r="CM4" s="77"/>
      <c r="CN4" s="297" t="s">
        <v>64</v>
      </c>
      <c r="CO4" s="298"/>
      <c r="CP4" s="298"/>
      <c r="CQ4" s="298"/>
      <c r="CR4" s="298"/>
      <c r="CS4" s="298"/>
      <c r="CT4" s="298"/>
      <c r="CU4" s="298"/>
      <c r="CV4" s="299"/>
      <c r="CW4" s="24"/>
    </row>
    <row r="5" spans="2:101" ht="20.100000000000001" customHeight="1" thickBot="1" x14ac:dyDescent="0.6">
      <c r="B5" s="494"/>
      <c r="C5" s="497"/>
      <c r="D5" s="500"/>
      <c r="E5" s="301" t="s">
        <v>37</v>
      </c>
      <c r="F5" s="302">
        <v>1</v>
      </c>
      <c r="G5" s="303">
        <v>2</v>
      </c>
      <c r="H5" s="303">
        <v>3</v>
      </c>
      <c r="I5" s="303">
        <v>4</v>
      </c>
      <c r="J5" s="303">
        <v>5</v>
      </c>
      <c r="K5" s="303">
        <v>6</v>
      </c>
      <c r="L5" s="303">
        <v>7</v>
      </c>
      <c r="M5" s="303">
        <v>8</v>
      </c>
      <c r="N5" s="303">
        <v>9</v>
      </c>
      <c r="O5" s="303">
        <v>10</v>
      </c>
      <c r="P5" s="303">
        <v>11</v>
      </c>
      <c r="Q5" s="303">
        <v>12</v>
      </c>
      <c r="R5" s="303">
        <v>13</v>
      </c>
      <c r="S5" s="303">
        <v>14</v>
      </c>
      <c r="T5" s="303">
        <v>15</v>
      </c>
      <c r="U5" s="303">
        <v>16</v>
      </c>
      <c r="V5" s="303">
        <v>17</v>
      </c>
      <c r="W5" s="303">
        <v>18</v>
      </c>
      <c r="X5" s="303">
        <v>19</v>
      </c>
      <c r="Y5" s="303">
        <v>20</v>
      </c>
      <c r="Z5" s="303">
        <v>21</v>
      </c>
      <c r="AA5" s="303">
        <v>22</v>
      </c>
      <c r="AB5" s="303">
        <v>23</v>
      </c>
      <c r="AC5" s="303">
        <v>24</v>
      </c>
      <c r="AD5" s="303">
        <v>25</v>
      </c>
      <c r="AE5" s="303">
        <v>26</v>
      </c>
      <c r="AF5" s="303">
        <v>27</v>
      </c>
      <c r="AG5" s="303">
        <v>28</v>
      </c>
      <c r="AH5" s="303">
        <v>29</v>
      </c>
      <c r="AI5" s="303">
        <v>30</v>
      </c>
      <c r="AJ5" s="303">
        <v>31</v>
      </c>
      <c r="AK5" s="303">
        <v>32</v>
      </c>
      <c r="AL5" s="303">
        <v>33</v>
      </c>
      <c r="AM5" s="304">
        <v>34</v>
      </c>
      <c r="AN5" s="305"/>
      <c r="AO5" s="306">
        <v>35</v>
      </c>
      <c r="AP5" s="303">
        <v>36</v>
      </c>
      <c r="AQ5" s="303">
        <v>37</v>
      </c>
      <c r="AR5" s="303">
        <v>38</v>
      </c>
      <c r="AS5" s="303">
        <v>39</v>
      </c>
      <c r="AT5" s="303">
        <v>40</v>
      </c>
      <c r="AU5" s="303">
        <v>41</v>
      </c>
      <c r="AV5" s="303">
        <v>42</v>
      </c>
      <c r="AW5" s="303">
        <v>43</v>
      </c>
      <c r="AX5" s="303">
        <v>44</v>
      </c>
      <c r="AY5" s="303">
        <v>45</v>
      </c>
      <c r="AZ5" s="303">
        <v>46</v>
      </c>
      <c r="BA5" s="303">
        <v>47</v>
      </c>
      <c r="BB5" s="303">
        <v>48</v>
      </c>
      <c r="BC5" s="303">
        <v>49</v>
      </c>
      <c r="BD5" s="303">
        <v>50</v>
      </c>
      <c r="BE5" s="303">
        <v>51</v>
      </c>
      <c r="BF5" s="303">
        <v>52</v>
      </c>
      <c r="BG5" s="303">
        <v>53</v>
      </c>
      <c r="BH5" s="303">
        <v>54</v>
      </c>
      <c r="BI5" s="303">
        <v>55</v>
      </c>
      <c r="BJ5" s="303">
        <v>56</v>
      </c>
      <c r="BK5" s="303">
        <v>57</v>
      </c>
      <c r="BL5" s="303">
        <v>58</v>
      </c>
      <c r="BM5" s="303">
        <v>59</v>
      </c>
      <c r="BN5" s="303">
        <v>60</v>
      </c>
      <c r="BO5" s="303">
        <v>61</v>
      </c>
      <c r="BP5" s="303">
        <v>62</v>
      </c>
      <c r="BQ5" s="303">
        <v>63</v>
      </c>
      <c r="BR5" s="303">
        <v>64</v>
      </c>
      <c r="BS5" s="303">
        <v>65</v>
      </c>
      <c r="BT5" s="303">
        <v>66</v>
      </c>
      <c r="BU5" s="303">
        <v>67</v>
      </c>
      <c r="BV5" s="303">
        <v>68</v>
      </c>
      <c r="BW5" s="303">
        <v>69</v>
      </c>
      <c r="BX5" s="303">
        <v>70</v>
      </c>
      <c r="BY5" s="303">
        <v>71</v>
      </c>
      <c r="BZ5" s="303">
        <v>72</v>
      </c>
      <c r="CA5" s="303">
        <v>73</v>
      </c>
      <c r="CB5" s="303">
        <v>74</v>
      </c>
      <c r="CC5" s="303">
        <v>75</v>
      </c>
      <c r="CD5" s="303">
        <v>76</v>
      </c>
      <c r="CE5" s="303">
        <v>77</v>
      </c>
      <c r="CF5" s="303">
        <v>78</v>
      </c>
      <c r="CG5" s="303">
        <v>79</v>
      </c>
      <c r="CH5" s="307">
        <v>80</v>
      </c>
      <c r="CI5" s="384">
        <f>(CI4*80)/100</f>
        <v>64</v>
      </c>
      <c r="CJ5" s="309"/>
      <c r="CK5" s="24"/>
      <c r="CL5" s="24"/>
      <c r="CM5" s="267"/>
      <c r="CN5" s="310" t="s">
        <v>91</v>
      </c>
      <c r="CO5" s="311"/>
      <c r="CP5" s="311"/>
      <c r="CQ5" s="311"/>
      <c r="CR5" s="311"/>
      <c r="CS5" s="311"/>
      <c r="CT5" s="311"/>
      <c r="CU5" s="311"/>
      <c r="CV5" s="312"/>
      <c r="CW5" s="75"/>
    </row>
    <row r="6" spans="2:101" s="324" customFormat="1" ht="20.100000000000001" customHeight="1" x14ac:dyDescent="0.65">
      <c r="B6" s="313">
        <v>1</v>
      </c>
      <c r="C6" s="414">
        <v>12220</v>
      </c>
      <c r="D6" s="416" t="s">
        <v>111</v>
      </c>
      <c r="E6" s="314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120"/>
      <c r="V6" s="120"/>
      <c r="W6" s="120"/>
      <c r="X6" s="120"/>
      <c r="Y6" s="317"/>
      <c r="Z6" s="120"/>
      <c r="AA6" s="120"/>
      <c r="AB6" s="120"/>
      <c r="AC6" s="120"/>
      <c r="AD6" s="120"/>
      <c r="AE6" s="316"/>
      <c r="AF6" s="316"/>
      <c r="AG6" s="316"/>
      <c r="AH6" s="316"/>
      <c r="AI6" s="316"/>
      <c r="AJ6" s="316"/>
      <c r="AK6" s="316"/>
      <c r="AL6" s="316"/>
      <c r="AM6" s="318"/>
      <c r="AN6" s="319"/>
      <c r="AO6" s="320"/>
      <c r="AP6" s="316"/>
      <c r="AQ6" s="316"/>
      <c r="AR6" s="316"/>
      <c r="AS6" s="316"/>
      <c r="AT6" s="120"/>
      <c r="AU6" s="120"/>
      <c r="AV6" s="120"/>
      <c r="AW6" s="120"/>
      <c r="AX6" s="317"/>
      <c r="AY6" s="120"/>
      <c r="AZ6" s="120"/>
      <c r="BA6" s="120"/>
      <c r="BB6" s="120"/>
      <c r="BC6" s="120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120"/>
      <c r="BU6" s="120"/>
      <c r="BV6" s="120"/>
      <c r="BW6" s="120"/>
      <c r="BX6" s="120"/>
      <c r="BY6" s="120"/>
      <c r="BZ6" s="120"/>
      <c r="CA6" s="120"/>
      <c r="CB6" s="120"/>
      <c r="CC6" s="317"/>
      <c r="CD6" s="120"/>
      <c r="CE6" s="120"/>
      <c r="CF6" s="120"/>
      <c r="CG6" s="120"/>
      <c r="CH6" s="321"/>
      <c r="CI6" s="372">
        <f>($CI$4-CL6)</f>
        <v>80</v>
      </c>
      <c r="CJ6" s="322">
        <v>1</v>
      </c>
      <c r="CK6" s="323"/>
      <c r="CL6" s="323">
        <f>SUM(F6:CH6)</f>
        <v>0</v>
      </c>
      <c r="CN6" s="325"/>
      <c r="CO6" s="325"/>
      <c r="CP6" s="325"/>
      <c r="CQ6" s="325"/>
      <c r="CR6" s="325"/>
      <c r="CS6" s="325"/>
      <c r="CT6" s="325"/>
      <c r="CU6" s="325"/>
      <c r="CV6" s="325"/>
      <c r="CW6" s="24"/>
    </row>
    <row r="7" spans="2:101" s="324" customFormat="1" ht="20.100000000000001" customHeight="1" x14ac:dyDescent="0.65">
      <c r="B7" s="326">
        <v>2</v>
      </c>
      <c r="C7" s="415">
        <v>12461</v>
      </c>
      <c r="D7" s="417" t="s">
        <v>112</v>
      </c>
      <c r="E7" s="23"/>
      <c r="F7" s="327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114"/>
      <c r="V7" s="114"/>
      <c r="W7" s="114"/>
      <c r="X7" s="114"/>
      <c r="Y7" s="115"/>
      <c r="Z7" s="114"/>
      <c r="AA7" s="114"/>
      <c r="AB7" s="114"/>
      <c r="AC7" s="114"/>
      <c r="AD7" s="114"/>
      <c r="AE7" s="328"/>
      <c r="AF7" s="328"/>
      <c r="AG7" s="328"/>
      <c r="AH7" s="328"/>
      <c r="AI7" s="328"/>
      <c r="AJ7" s="328"/>
      <c r="AK7" s="328"/>
      <c r="AL7" s="328"/>
      <c r="AM7" s="329"/>
      <c r="AN7" s="319"/>
      <c r="AO7" s="330"/>
      <c r="AP7" s="328"/>
      <c r="AQ7" s="328"/>
      <c r="AR7" s="328"/>
      <c r="AS7" s="328"/>
      <c r="AT7" s="114"/>
      <c r="AU7" s="114"/>
      <c r="AV7" s="114"/>
      <c r="AW7" s="114"/>
      <c r="AX7" s="115"/>
      <c r="AY7" s="114"/>
      <c r="AZ7" s="114"/>
      <c r="BA7" s="114"/>
      <c r="BB7" s="114"/>
      <c r="BC7" s="114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114"/>
      <c r="BU7" s="114"/>
      <c r="BV7" s="114"/>
      <c r="BW7" s="114"/>
      <c r="BX7" s="114"/>
      <c r="BY7" s="114"/>
      <c r="BZ7" s="114"/>
      <c r="CA7" s="114"/>
      <c r="CB7" s="114"/>
      <c r="CC7" s="115"/>
      <c r="CD7" s="114"/>
      <c r="CE7" s="114"/>
      <c r="CF7" s="114"/>
      <c r="CG7" s="114"/>
      <c r="CH7" s="117"/>
      <c r="CI7" s="331">
        <f t="shared" ref="CI7:CI28" si="0">($CI$4-CL7)</f>
        <v>80</v>
      </c>
      <c r="CJ7" s="332">
        <v>2</v>
      </c>
      <c r="CK7" s="323"/>
      <c r="CL7" s="323">
        <f t="shared" ref="CL7:CL28" si="1">SUM(F7:CH7)</f>
        <v>0</v>
      </c>
      <c r="CN7" s="325"/>
      <c r="CO7" s="325"/>
      <c r="CP7" s="325"/>
      <c r="CQ7" s="325"/>
      <c r="CR7" s="325"/>
      <c r="CS7" s="325"/>
      <c r="CT7" s="325"/>
      <c r="CU7" s="325"/>
      <c r="CV7" s="24"/>
      <c r="CW7" s="24"/>
    </row>
    <row r="8" spans="2:101" s="324" customFormat="1" ht="20.100000000000001" customHeight="1" x14ac:dyDescent="0.5">
      <c r="B8" s="326">
        <v>3</v>
      </c>
      <c r="C8" s="415">
        <v>12464</v>
      </c>
      <c r="D8" s="417" t="s">
        <v>113</v>
      </c>
      <c r="E8" s="333"/>
      <c r="F8" s="327"/>
      <c r="G8" s="328"/>
      <c r="H8" s="328"/>
      <c r="I8" s="328"/>
      <c r="J8" s="328"/>
      <c r="K8" s="328"/>
      <c r="L8" s="328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5"/>
      <c r="AN8" s="336"/>
      <c r="AO8" s="337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28"/>
      <c r="BJ8" s="328"/>
      <c r="BK8" s="328"/>
      <c r="BL8" s="338"/>
      <c r="BM8" s="338"/>
      <c r="BN8" s="338"/>
      <c r="BO8" s="328"/>
      <c r="BP8" s="328"/>
      <c r="BQ8" s="328"/>
      <c r="BR8" s="328"/>
      <c r="BS8" s="328"/>
      <c r="BT8" s="114"/>
      <c r="BU8" s="114"/>
      <c r="BV8" s="114"/>
      <c r="BW8" s="114"/>
      <c r="BX8" s="114"/>
      <c r="BY8" s="114"/>
      <c r="BZ8" s="114"/>
      <c r="CA8" s="114"/>
      <c r="CB8" s="114"/>
      <c r="CC8" s="115"/>
      <c r="CD8" s="114"/>
      <c r="CE8" s="114"/>
      <c r="CF8" s="114"/>
      <c r="CG8" s="114"/>
      <c r="CH8" s="117"/>
      <c r="CI8" s="331">
        <f t="shared" si="0"/>
        <v>80</v>
      </c>
      <c r="CJ8" s="332">
        <v>3</v>
      </c>
      <c r="CK8" s="323"/>
      <c r="CL8" s="323">
        <f t="shared" si="1"/>
        <v>0</v>
      </c>
      <c r="CN8" s="24"/>
      <c r="CO8" s="24"/>
      <c r="CP8" s="24"/>
      <c r="CQ8" s="24"/>
      <c r="CR8" s="24"/>
      <c r="CS8" s="24"/>
      <c r="CT8" s="24"/>
      <c r="CU8" s="24"/>
      <c r="CV8" s="24"/>
      <c r="CW8" s="24"/>
    </row>
    <row r="9" spans="2:101" s="324" customFormat="1" ht="20.100000000000001" customHeight="1" x14ac:dyDescent="0.5">
      <c r="B9" s="326">
        <v>4</v>
      </c>
      <c r="C9" s="415">
        <v>12465</v>
      </c>
      <c r="D9" s="417" t="s">
        <v>114</v>
      </c>
      <c r="E9" s="23"/>
      <c r="F9" s="327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114"/>
      <c r="V9" s="114"/>
      <c r="W9" s="114"/>
      <c r="X9" s="114"/>
      <c r="Y9" s="115"/>
      <c r="Z9" s="114"/>
      <c r="AA9" s="114"/>
      <c r="AB9" s="114"/>
      <c r="AC9" s="114"/>
      <c r="AD9" s="114"/>
      <c r="AE9" s="328"/>
      <c r="AF9" s="328"/>
      <c r="AG9" s="328"/>
      <c r="AH9" s="328"/>
      <c r="AI9" s="328"/>
      <c r="AJ9" s="328"/>
      <c r="AK9" s="226"/>
      <c r="AL9" s="226"/>
      <c r="AM9" s="339"/>
      <c r="AN9" s="340"/>
      <c r="AO9" s="330"/>
      <c r="AP9" s="328"/>
      <c r="AQ9" s="328"/>
      <c r="AR9" s="328"/>
      <c r="AS9" s="328"/>
      <c r="AT9" s="114"/>
      <c r="AU9" s="114"/>
      <c r="AV9" s="114"/>
      <c r="AW9" s="114"/>
      <c r="AX9" s="115"/>
      <c r="AY9" s="114"/>
      <c r="AZ9" s="114"/>
      <c r="BA9" s="114"/>
      <c r="BB9" s="114"/>
      <c r="BC9" s="114"/>
      <c r="BD9" s="328"/>
      <c r="BE9" s="328"/>
      <c r="BF9" s="328"/>
      <c r="BG9" s="328"/>
      <c r="BH9" s="328"/>
      <c r="BI9" s="328"/>
      <c r="BJ9" s="328"/>
      <c r="BK9" s="328"/>
      <c r="BL9" s="338"/>
      <c r="BM9" s="338"/>
      <c r="BN9" s="338"/>
      <c r="BO9" s="328"/>
      <c r="BP9" s="328"/>
      <c r="BQ9" s="328"/>
      <c r="BR9" s="328"/>
      <c r="BS9" s="328"/>
      <c r="BT9" s="114"/>
      <c r="BU9" s="114"/>
      <c r="BV9" s="114"/>
      <c r="BW9" s="114"/>
      <c r="BX9" s="114"/>
      <c r="BY9" s="114"/>
      <c r="BZ9" s="114"/>
      <c r="CA9" s="114"/>
      <c r="CB9" s="114"/>
      <c r="CC9" s="115"/>
      <c r="CD9" s="114"/>
      <c r="CE9" s="114"/>
      <c r="CF9" s="114"/>
      <c r="CG9" s="114"/>
      <c r="CH9" s="117"/>
      <c r="CI9" s="331">
        <f t="shared" si="0"/>
        <v>80</v>
      </c>
      <c r="CJ9" s="332">
        <v>4</v>
      </c>
      <c r="CK9" s="323"/>
      <c r="CL9" s="323">
        <f t="shared" si="1"/>
        <v>0</v>
      </c>
      <c r="CN9" s="24"/>
      <c r="CO9" s="24"/>
      <c r="CP9" s="24"/>
      <c r="CQ9" s="24"/>
      <c r="CR9" s="24"/>
      <c r="CS9" s="24"/>
      <c r="CT9" s="24"/>
      <c r="CU9" s="24"/>
      <c r="CV9" s="24"/>
      <c r="CW9" s="24"/>
    </row>
    <row r="10" spans="2:101" s="324" customFormat="1" ht="20.100000000000001" customHeight="1" x14ac:dyDescent="0.5">
      <c r="B10" s="326">
        <v>5</v>
      </c>
      <c r="C10" s="415">
        <v>12486</v>
      </c>
      <c r="D10" s="417" t="s">
        <v>115</v>
      </c>
      <c r="E10" s="341"/>
      <c r="F10" s="327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114"/>
      <c r="V10" s="114"/>
      <c r="W10" s="114"/>
      <c r="X10" s="114"/>
      <c r="Y10" s="115"/>
      <c r="Z10" s="114"/>
      <c r="AA10" s="114"/>
      <c r="AB10" s="114"/>
      <c r="AC10" s="114"/>
      <c r="AD10" s="114"/>
      <c r="AE10" s="328"/>
      <c r="AF10" s="328"/>
      <c r="AG10" s="328"/>
      <c r="AH10" s="328"/>
      <c r="AI10" s="328"/>
      <c r="AJ10" s="328"/>
      <c r="AK10" s="342"/>
      <c r="AL10" s="342"/>
      <c r="AM10" s="343"/>
      <c r="AN10" s="344"/>
      <c r="AO10" s="330"/>
      <c r="AP10" s="328"/>
      <c r="AQ10" s="328"/>
      <c r="AR10" s="328"/>
      <c r="AS10" s="328"/>
      <c r="AT10" s="114"/>
      <c r="AU10" s="114"/>
      <c r="AV10" s="114"/>
      <c r="AW10" s="114"/>
      <c r="AX10" s="115"/>
      <c r="AY10" s="114"/>
      <c r="AZ10" s="114"/>
      <c r="BA10" s="114"/>
      <c r="BB10" s="114"/>
      <c r="BC10" s="114"/>
      <c r="BD10" s="328"/>
      <c r="BE10" s="328"/>
      <c r="BF10" s="328"/>
      <c r="BG10" s="328"/>
      <c r="BH10" s="328"/>
      <c r="BI10" s="328"/>
      <c r="BJ10" s="328"/>
      <c r="BK10" s="328"/>
      <c r="BL10" s="385"/>
      <c r="BM10" s="345"/>
      <c r="BN10" s="345"/>
      <c r="BO10" s="328"/>
      <c r="BP10" s="328"/>
      <c r="BQ10" s="328"/>
      <c r="BR10" s="328"/>
      <c r="BS10" s="328"/>
      <c r="BT10" s="114"/>
      <c r="BU10" s="114"/>
      <c r="BV10" s="114"/>
      <c r="BW10" s="114"/>
      <c r="BX10" s="114"/>
      <c r="BY10" s="114"/>
      <c r="BZ10" s="114"/>
      <c r="CA10" s="114"/>
      <c r="CB10" s="114"/>
      <c r="CC10" s="115"/>
      <c r="CD10" s="114"/>
      <c r="CE10" s="114"/>
      <c r="CF10" s="114"/>
      <c r="CG10" s="114"/>
      <c r="CH10" s="117"/>
      <c r="CI10" s="331">
        <f t="shared" si="0"/>
        <v>80</v>
      </c>
      <c r="CJ10" s="332">
        <v>5</v>
      </c>
      <c r="CK10" s="323"/>
      <c r="CL10" s="323">
        <f t="shared" si="1"/>
        <v>0</v>
      </c>
      <c r="CN10" s="24"/>
      <c r="CO10" s="24"/>
      <c r="CP10" s="24"/>
      <c r="CQ10" s="24"/>
      <c r="CR10" s="24"/>
      <c r="CS10" s="24"/>
      <c r="CT10" s="24"/>
      <c r="CU10" s="24"/>
      <c r="CV10" s="24"/>
      <c r="CW10" s="24"/>
    </row>
    <row r="11" spans="2:101" s="324" customFormat="1" ht="20.100000000000001" customHeight="1" x14ac:dyDescent="0.5">
      <c r="B11" s="326">
        <v>6</v>
      </c>
      <c r="C11" s="415">
        <v>12511</v>
      </c>
      <c r="D11" s="417" t="s">
        <v>116</v>
      </c>
      <c r="E11" s="346"/>
      <c r="F11" s="327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114"/>
      <c r="V11" s="114"/>
      <c r="W11" s="114"/>
      <c r="X11" s="114"/>
      <c r="Y11" s="115"/>
      <c r="Z11" s="114"/>
      <c r="AA11" s="114"/>
      <c r="AB11" s="114"/>
      <c r="AC11" s="114"/>
      <c r="AD11" s="114"/>
      <c r="AE11" s="328"/>
      <c r="AF11" s="328"/>
      <c r="AG11" s="328"/>
      <c r="AH11" s="328"/>
      <c r="AI11" s="328"/>
      <c r="AJ11" s="328"/>
      <c r="AK11" s="226"/>
      <c r="AL11" s="226"/>
      <c r="AM11" s="339"/>
      <c r="AN11" s="340"/>
      <c r="AO11" s="330"/>
      <c r="AP11" s="328"/>
      <c r="AQ11" s="328"/>
      <c r="AR11" s="328"/>
      <c r="AS11" s="328"/>
      <c r="AT11" s="114"/>
      <c r="AU11" s="114"/>
      <c r="AV11" s="114"/>
      <c r="AW11" s="114"/>
      <c r="AX11" s="115"/>
      <c r="AY11" s="114"/>
      <c r="AZ11" s="114"/>
      <c r="BA11" s="114"/>
      <c r="BB11" s="114"/>
      <c r="BC11" s="114"/>
      <c r="BD11" s="328"/>
      <c r="BE11" s="328"/>
      <c r="BF11" s="328"/>
      <c r="BG11" s="328"/>
      <c r="BH11" s="328"/>
      <c r="BI11" s="328"/>
      <c r="BJ11" s="328"/>
      <c r="BK11" s="328"/>
      <c r="BL11" s="334"/>
      <c r="BM11" s="338"/>
      <c r="BN11" s="338"/>
      <c r="BO11" s="328"/>
      <c r="BP11" s="328"/>
      <c r="BQ11" s="328"/>
      <c r="BR11" s="328"/>
      <c r="BS11" s="328"/>
      <c r="BT11" s="114"/>
      <c r="BU11" s="114"/>
      <c r="BV11" s="114"/>
      <c r="BW11" s="114"/>
      <c r="BX11" s="114"/>
      <c r="BY11" s="114"/>
      <c r="BZ11" s="114"/>
      <c r="CA11" s="114"/>
      <c r="CB11" s="114"/>
      <c r="CC11" s="115"/>
      <c r="CD11" s="114"/>
      <c r="CE11" s="114"/>
      <c r="CF11" s="114"/>
      <c r="CG11" s="114"/>
      <c r="CH11" s="117"/>
      <c r="CI11" s="331">
        <f t="shared" si="0"/>
        <v>80</v>
      </c>
      <c r="CJ11" s="332">
        <v>6</v>
      </c>
      <c r="CK11" s="323"/>
      <c r="CL11" s="323">
        <f t="shared" si="1"/>
        <v>0</v>
      </c>
      <c r="CN11" s="24"/>
      <c r="CO11" s="24"/>
      <c r="CP11" s="24"/>
      <c r="CQ11" s="24"/>
      <c r="CR11" s="24"/>
      <c r="CS11" s="24"/>
      <c r="CT11" s="24"/>
      <c r="CU11" s="24"/>
      <c r="CV11" s="24"/>
      <c r="CW11" s="24"/>
    </row>
    <row r="12" spans="2:101" s="324" customFormat="1" ht="20.100000000000001" customHeight="1" x14ac:dyDescent="0.5">
      <c r="B12" s="326">
        <v>7</v>
      </c>
      <c r="C12" s="415">
        <v>12531</v>
      </c>
      <c r="D12" s="417" t="s">
        <v>117</v>
      </c>
      <c r="E12" s="14"/>
      <c r="F12" s="327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114"/>
      <c r="V12" s="114"/>
      <c r="W12" s="114"/>
      <c r="X12" s="114"/>
      <c r="Y12" s="115"/>
      <c r="Z12" s="114"/>
      <c r="AA12" s="114"/>
      <c r="AB12" s="114"/>
      <c r="AC12" s="114"/>
      <c r="AD12" s="114"/>
      <c r="AE12" s="328"/>
      <c r="AF12" s="328"/>
      <c r="AG12" s="328"/>
      <c r="AH12" s="328"/>
      <c r="AI12" s="328"/>
      <c r="AJ12" s="328"/>
      <c r="AK12" s="328"/>
      <c r="AL12" s="328"/>
      <c r="AM12" s="329"/>
      <c r="AN12" s="319"/>
      <c r="AO12" s="330"/>
      <c r="AP12" s="328"/>
      <c r="AQ12" s="328"/>
      <c r="AR12" s="328"/>
      <c r="AS12" s="328"/>
      <c r="AT12" s="114"/>
      <c r="AU12" s="114"/>
      <c r="AV12" s="114"/>
      <c r="AW12" s="114"/>
      <c r="AX12" s="115"/>
      <c r="AY12" s="114"/>
      <c r="AZ12" s="114"/>
      <c r="BA12" s="114"/>
      <c r="BB12" s="114"/>
      <c r="BC12" s="114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114"/>
      <c r="BU12" s="114"/>
      <c r="BV12" s="114"/>
      <c r="BW12" s="114"/>
      <c r="BX12" s="114"/>
      <c r="BY12" s="114"/>
      <c r="BZ12" s="114"/>
      <c r="CA12" s="114"/>
      <c r="CB12" s="114"/>
      <c r="CC12" s="115"/>
      <c r="CD12" s="114"/>
      <c r="CE12" s="114"/>
      <c r="CF12" s="114"/>
      <c r="CG12" s="114"/>
      <c r="CH12" s="117"/>
      <c r="CI12" s="331">
        <f t="shared" si="0"/>
        <v>80</v>
      </c>
      <c r="CJ12" s="332">
        <v>7</v>
      </c>
      <c r="CK12" s="323"/>
      <c r="CL12" s="323">
        <f t="shared" si="1"/>
        <v>0</v>
      </c>
      <c r="CN12" s="485"/>
      <c r="CO12" s="485"/>
      <c r="CP12" s="485"/>
      <c r="CQ12" s="485"/>
      <c r="CR12" s="485"/>
      <c r="CS12" s="485"/>
      <c r="CT12" s="485"/>
      <c r="CU12" s="485"/>
      <c r="CV12" s="485"/>
      <c r="CW12" s="485"/>
    </row>
    <row r="13" spans="2:101" s="324" customFormat="1" ht="20.100000000000001" customHeight="1" x14ac:dyDescent="0.5">
      <c r="B13" s="326">
        <v>8</v>
      </c>
      <c r="C13" s="415">
        <v>12536</v>
      </c>
      <c r="D13" s="503" t="s">
        <v>118</v>
      </c>
      <c r="E13" s="504"/>
      <c r="F13" s="327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114"/>
      <c r="V13" s="114"/>
      <c r="W13" s="114"/>
      <c r="X13" s="114"/>
      <c r="Y13" s="115"/>
      <c r="Z13" s="114"/>
      <c r="AA13" s="114"/>
      <c r="AB13" s="114"/>
      <c r="AC13" s="114"/>
      <c r="AD13" s="114"/>
      <c r="AE13" s="328"/>
      <c r="AF13" s="328"/>
      <c r="AG13" s="328"/>
      <c r="AH13" s="328"/>
      <c r="AI13" s="328"/>
      <c r="AJ13" s="328"/>
      <c r="AK13" s="328"/>
      <c r="AL13" s="328"/>
      <c r="AM13" s="329"/>
      <c r="AN13" s="319"/>
      <c r="AO13" s="330"/>
      <c r="AP13" s="328"/>
      <c r="AQ13" s="328"/>
      <c r="AR13" s="328"/>
      <c r="AS13" s="328"/>
      <c r="AT13" s="114"/>
      <c r="AU13" s="114"/>
      <c r="AV13" s="114"/>
      <c r="AW13" s="114"/>
      <c r="AX13" s="115"/>
      <c r="AY13" s="114"/>
      <c r="AZ13" s="114"/>
      <c r="BA13" s="114"/>
      <c r="BB13" s="114"/>
      <c r="BC13" s="114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8"/>
      <c r="BR13" s="328"/>
      <c r="BS13" s="328"/>
      <c r="BT13" s="114"/>
      <c r="BU13" s="114"/>
      <c r="BV13" s="114"/>
      <c r="BW13" s="114"/>
      <c r="BX13" s="114"/>
      <c r="BY13" s="114"/>
      <c r="BZ13" s="114"/>
      <c r="CA13" s="114"/>
      <c r="CB13" s="114"/>
      <c r="CC13" s="115"/>
      <c r="CD13" s="114"/>
      <c r="CE13" s="114"/>
      <c r="CF13" s="114"/>
      <c r="CG13" s="114"/>
      <c r="CH13" s="117"/>
      <c r="CI13" s="331">
        <f t="shared" si="0"/>
        <v>80</v>
      </c>
      <c r="CJ13" s="332">
        <v>8</v>
      </c>
      <c r="CK13" s="323"/>
      <c r="CL13" s="323">
        <f t="shared" si="1"/>
        <v>0</v>
      </c>
      <c r="CN13" s="485"/>
      <c r="CO13" s="485"/>
      <c r="CP13" s="485"/>
      <c r="CQ13" s="485"/>
      <c r="CR13" s="485"/>
      <c r="CS13" s="485"/>
      <c r="CT13" s="485"/>
      <c r="CU13" s="485"/>
      <c r="CV13" s="485"/>
      <c r="CW13" s="485"/>
    </row>
    <row r="14" spans="2:101" s="324" customFormat="1" ht="20.100000000000001" customHeight="1" x14ac:dyDescent="0.5">
      <c r="B14" s="326">
        <v>9</v>
      </c>
      <c r="C14" s="415">
        <v>12539</v>
      </c>
      <c r="D14" s="417" t="s">
        <v>119</v>
      </c>
      <c r="E14" s="347"/>
      <c r="F14" s="327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114"/>
      <c r="V14" s="114"/>
      <c r="W14" s="114"/>
      <c r="X14" s="114"/>
      <c r="Y14" s="115"/>
      <c r="Z14" s="114"/>
      <c r="AA14" s="114"/>
      <c r="AB14" s="114"/>
      <c r="AC14" s="114"/>
      <c r="AD14" s="114"/>
      <c r="AE14" s="328"/>
      <c r="AF14" s="328"/>
      <c r="AG14" s="328"/>
      <c r="AH14" s="328"/>
      <c r="AI14" s="328"/>
      <c r="AJ14" s="328"/>
      <c r="AK14" s="328"/>
      <c r="AL14" s="328"/>
      <c r="AM14" s="335"/>
      <c r="AN14" s="336"/>
      <c r="AO14" s="337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48"/>
      <c r="CI14" s="331">
        <f t="shared" si="0"/>
        <v>80</v>
      </c>
      <c r="CJ14" s="332">
        <v>9</v>
      </c>
      <c r="CK14" s="323"/>
      <c r="CL14" s="323">
        <f t="shared" si="1"/>
        <v>0</v>
      </c>
      <c r="CN14" s="485"/>
      <c r="CO14" s="485"/>
      <c r="CP14" s="485"/>
      <c r="CQ14" s="485"/>
      <c r="CR14" s="485"/>
      <c r="CS14" s="485"/>
      <c r="CT14" s="485"/>
      <c r="CU14" s="485"/>
      <c r="CV14" s="485"/>
      <c r="CW14" s="485"/>
    </row>
    <row r="15" spans="2:101" s="324" customFormat="1" ht="20.100000000000001" customHeight="1" x14ac:dyDescent="0.5">
      <c r="B15" s="326">
        <v>10</v>
      </c>
      <c r="C15" s="415">
        <v>12544</v>
      </c>
      <c r="D15" s="417" t="s">
        <v>120</v>
      </c>
      <c r="E15" s="341"/>
      <c r="F15" s="327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114"/>
      <c r="V15" s="114"/>
      <c r="W15" s="114"/>
      <c r="X15" s="114"/>
      <c r="Y15" s="115"/>
      <c r="Z15" s="114"/>
      <c r="AA15" s="114"/>
      <c r="AB15" s="114"/>
      <c r="AC15" s="114"/>
      <c r="AD15" s="114"/>
      <c r="AE15" s="328"/>
      <c r="AF15" s="328"/>
      <c r="AG15" s="328"/>
      <c r="AH15" s="328"/>
      <c r="AI15" s="328"/>
      <c r="AJ15" s="328"/>
      <c r="AK15" s="328"/>
      <c r="AL15" s="328"/>
      <c r="AM15" s="335"/>
      <c r="AN15" s="336"/>
      <c r="AO15" s="337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48"/>
      <c r="CI15" s="331">
        <f t="shared" si="0"/>
        <v>80</v>
      </c>
      <c r="CJ15" s="332">
        <v>10</v>
      </c>
      <c r="CK15" s="323"/>
      <c r="CL15" s="323">
        <f t="shared" si="1"/>
        <v>0</v>
      </c>
      <c r="CN15" s="485"/>
      <c r="CO15" s="485"/>
      <c r="CP15" s="485"/>
      <c r="CQ15" s="485"/>
      <c r="CR15" s="485"/>
      <c r="CS15" s="485"/>
      <c r="CT15" s="485"/>
      <c r="CU15" s="485"/>
      <c r="CV15" s="485"/>
      <c r="CW15" s="485"/>
    </row>
    <row r="16" spans="2:101" s="324" customFormat="1" ht="20.100000000000001" customHeight="1" x14ac:dyDescent="0.65">
      <c r="B16" s="326">
        <v>11</v>
      </c>
      <c r="C16" s="415">
        <v>12547</v>
      </c>
      <c r="D16" s="417" t="s">
        <v>121</v>
      </c>
      <c r="E16" s="333"/>
      <c r="F16" s="327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114"/>
      <c r="V16" s="114"/>
      <c r="W16" s="114"/>
      <c r="X16" s="114"/>
      <c r="Y16" s="115"/>
      <c r="Z16" s="114"/>
      <c r="AA16" s="114"/>
      <c r="AB16" s="114"/>
      <c r="AC16" s="114"/>
      <c r="AD16" s="114"/>
      <c r="AE16" s="328"/>
      <c r="AF16" s="328"/>
      <c r="AG16" s="328"/>
      <c r="AH16" s="328"/>
      <c r="AI16" s="328"/>
      <c r="AJ16" s="328"/>
      <c r="AK16" s="328"/>
      <c r="AL16" s="328"/>
      <c r="AM16" s="335"/>
      <c r="AN16" s="336"/>
      <c r="AO16" s="337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48"/>
      <c r="CI16" s="331">
        <f t="shared" si="0"/>
        <v>80</v>
      </c>
      <c r="CJ16" s="332">
        <v>11</v>
      </c>
      <c r="CK16" s="323"/>
      <c r="CL16" s="323">
        <f t="shared" si="1"/>
        <v>0</v>
      </c>
      <c r="CN16" s="486"/>
      <c r="CO16" s="486"/>
      <c r="CP16" s="486"/>
      <c r="CQ16" s="486"/>
      <c r="CR16" s="486"/>
      <c r="CS16" s="349"/>
      <c r="CT16" s="349"/>
      <c r="CU16" s="349"/>
      <c r="CV16" s="349"/>
      <c r="CW16" s="349"/>
    </row>
    <row r="17" spans="2:101" s="324" customFormat="1" ht="20.100000000000001" customHeight="1" x14ac:dyDescent="0.65">
      <c r="B17" s="326">
        <v>12</v>
      </c>
      <c r="C17" s="415">
        <v>12550</v>
      </c>
      <c r="D17" s="417" t="s">
        <v>122</v>
      </c>
      <c r="E17" s="350"/>
      <c r="F17" s="351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114"/>
      <c r="V17" s="114"/>
      <c r="W17" s="114"/>
      <c r="X17" s="114"/>
      <c r="Y17" s="115"/>
      <c r="Z17" s="114"/>
      <c r="AA17" s="114"/>
      <c r="AB17" s="114"/>
      <c r="AC17" s="114"/>
      <c r="AD17" s="114"/>
      <c r="AE17" s="352"/>
      <c r="AF17" s="352"/>
      <c r="AG17" s="352"/>
      <c r="AH17" s="352"/>
      <c r="AI17" s="352"/>
      <c r="AJ17" s="352"/>
      <c r="AK17" s="352"/>
      <c r="AL17" s="352"/>
      <c r="AM17" s="335"/>
      <c r="AN17" s="336"/>
      <c r="AO17" s="337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48"/>
      <c r="CI17" s="331">
        <f t="shared" si="0"/>
        <v>80</v>
      </c>
      <c r="CJ17" s="332">
        <v>12</v>
      </c>
      <c r="CK17" s="323"/>
      <c r="CL17" s="323">
        <f t="shared" si="1"/>
        <v>0</v>
      </c>
      <c r="CN17" s="486"/>
      <c r="CO17" s="486"/>
      <c r="CP17" s="486"/>
      <c r="CQ17" s="486"/>
      <c r="CR17" s="486"/>
      <c r="CS17" s="349"/>
      <c r="CT17" s="349"/>
      <c r="CU17" s="349"/>
      <c r="CV17" s="349"/>
      <c r="CW17" s="349"/>
    </row>
    <row r="18" spans="2:101" s="324" customFormat="1" ht="20.100000000000001" customHeight="1" x14ac:dyDescent="0.5">
      <c r="B18" s="326">
        <v>13</v>
      </c>
      <c r="C18" s="415">
        <v>12551</v>
      </c>
      <c r="D18" s="417" t="s">
        <v>123</v>
      </c>
      <c r="E18" s="14"/>
      <c r="F18" s="353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114"/>
      <c r="V18" s="114"/>
      <c r="W18" s="114"/>
      <c r="X18" s="114"/>
      <c r="Y18" s="115"/>
      <c r="Z18" s="114"/>
      <c r="AA18" s="114"/>
      <c r="AB18" s="114"/>
      <c r="AC18" s="114"/>
      <c r="AD18" s="114"/>
      <c r="AE18" s="354"/>
      <c r="AF18" s="354"/>
      <c r="AG18" s="354"/>
      <c r="AH18" s="354"/>
      <c r="AI18" s="354"/>
      <c r="AJ18" s="354"/>
      <c r="AK18" s="354"/>
      <c r="AL18" s="354"/>
      <c r="AM18" s="335"/>
      <c r="AN18" s="336"/>
      <c r="AO18" s="337"/>
      <c r="AP18" s="334"/>
      <c r="AQ18" s="334"/>
      <c r="AR18" s="334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48"/>
      <c r="CI18" s="331">
        <f t="shared" si="0"/>
        <v>80</v>
      </c>
      <c r="CJ18" s="332">
        <v>13</v>
      </c>
      <c r="CK18" s="323"/>
      <c r="CL18" s="323">
        <f t="shared" si="1"/>
        <v>0</v>
      </c>
    </row>
    <row r="19" spans="2:101" s="324" customFormat="1" ht="20.100000000000001" customHeight="1" x14ac:dyDescent="0.5">
      <c r="B19" s="326">
        <v>14</v>
      </c>
      <c r="C19" s="415">
        <v>12556</v>
      </c>
      <c r="D19" s="417" t="s">
        <v>124</v>
      </c>
      <c r="E19" s="346"/>
      <c r="F19" s="327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114"/>
      <c r="V19" s="114"/>
      <c r="W19" s="114"/>
      <c r="X19" s="114"/>
      <c r="Y19" s="115"/>
      <c r="Z19" s="114"/>
      <c r="AA19" s="114"/>
      <c r="AB19" s="114"/>
      <c r="AC19" s="114"/>
      <c r="AD19" s="114"/>
      <c r="AE19" s="328"/>
      <c r="AF19" s="328"/>
      <c r="AG19" s="328"/>
      <c r="AH19" s="328"/>
      <c r="AI19" s="328"/>
      <c r="AJ19" s="328"/>
      <c r="AK19" s="328"/>
      <c r="AL19" s="328"/>
      <c r="AM19" s="335"/>
      <c r="AN19" s="336"/>
      <c r="AO19" s="337"/>
      <c r="AP19" s="334"/>
      <c r="AQ19" s="334"/>
      <c r="AR19" s="334"/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4"/>
      <c r="CD19" s="334"/>
      <c r="CE19" s="334"/>
      <c r="CF19" s="334"/>
      <c r="CG19" s="334"/>
      <c r="CH19" s="348"/>
      <c r="CI19" s="331">
        <f t="shared" si="0"/>
        <v>80</v>
      </c>
      <c r="CJ19" s="332">
        <v>14</v>
      </c>
      <c r="CK19" s="323"/>
      <c r="CL19" s="323">
        <f t="shared" si="1"/>
        <v>0</v>
      </c>
    </row>
    <row r="20" spans="2:101" s="324" customFormat="1" ht="20.100000000000001" customHeight="1" x14ac:dyDescent="0.5">
      <c r="B20" s="326">
        <v>15</v>
      </c>
      <c r="C20" s="415">
        <v>12640</v>
      </c>
      <c r="D20" s="417" t="s">
        <v>125</v>
      </c>
      <c r="E20" s="14"/>
      <c r="F20" s="351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114"/>
      <c r="V20" s="114"/>
      <c r="W20" s="114"/>
      <c r="X20" s="114"/>
      <c r="Y20" s="115"/>
      <c r="Z20" s="114"/>
      <c r="AA20" s="114"/>
      <c r="AB20" s="114"/>
      <c r="AC20" s="114"/>
      <c r="AD20" s="114"/>
      <c r="AE20" s="352"/>
      <c r="AF20" s="352"/>
      <c r="AG20" s="352"/>
      <c r="AH20" s="352"/>
      <c r="AI20" s="352"/>
      <c r="AJ20" s="352"/>
      <c r="AK20" s="352"/>
      <c r="AL20" s="352"/>
      <c r="AM20" s="335"/>
      <c r="AN20" s="336"/>
      <c r="AO20" s="337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334"/>
      <c r="BU20" s="334"/>
      <c r="BV20" s="334"/>
      <c r="BW20" s="334"/>
      <c r="BX20" s="334"/>
      <c r="BY20" s="334"/>
      <c r="BZ20" s="334"/>
      <c r="CA20" s="334"/>
      <c r="CB20" s="334"/>
      <c r="CC20" s="334"/>
      <c r="CD20" s="334"/>
      <c r="CE20" s="334"/>
      <c r="CF20" s="334"/>
      <c r="CG20" s="334"/>
      <c r="CH20" s="348"/>
      <c r="CI20" s="331">
        <f t="shared" si="0"/>
        <v>80</v>
      </c>
      <c r="CJ20" s="332">
        <v>15</v>
      </c>
      <c r="CK20" s="323"/>
      <c r="CL20" s="323">
        <f t="shared" si="1"/>
        <v>0</v>
      </c>
    </row>
    <row r="21" spans="2:101" s="324" customFormat="1" ht="20.100000000000001" customHeight="1" x14ac:dyDescent="0.5">
      <c r="B21" s="326">
        <v>16</v>
      </c>
      <c r="C21" s="415">
        <v>12654</v>
      </c>
      <c r="D21" s="417" t="s">
        <v>126</v>
      </c>
      <c r="E21" s="341"/>
      <c r="F21" s="327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114"/>
      <c r="V21" s="114"/>
      <c r="W21" s="114"/>
      <c r="X21" s="114"/>
      <c r="Y21" s="115"/>
      <c r="Z21" s="114"/>
      <c r="AA21" s="114"/>
      <c r="AB21" s="114"/>
      <c r="AC21" s="114"/>
      <c r="AD21" s="114"/>
      <c r="AE21" s="328"/>
      <c r="AF21" s="328"/>
      <c r="AG21" s="328"/>
      <c r="AH21" s="328"/>
      <c r="AI21" s="328"/>
      <c r="AJ21" s="328"/>
      <c r="AK21" s="328"/>
      <c r="AL21" s="328"/>
      <c r="AM21" s="335"/>
      <c r="AN21" s="336"/>
      <c r="AO21" s="337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334"/>
      <c r="CG21" s="334"/>
      <c r="CH21" s="348"/>
      <c r="CI21" s="331">
        <f t="shared" si="0"/>
        <v>80</v>
      </c>
      <c r="CJ21" s="332">
        <v>16</v>
      </c>
      <c r="CK21" s="323"/>
      <c r="CL21" s="323">
        <f t="shared" si="1"/>
        <v>0</v>
      </c>
    </row>
    <row r="22" spans="2:101" s="324" customFormat="1" ht="20.100000000000001" customHeight="1" x14ac:dyDescent="0.5">
      <c r="B22" s="326">
        <v>17</v>
      </c>
      <c r="C22" s="415">
        <v>12833</v>
      </c>
      <c r="D22" s="417" t="s">
        <v>127</v>
      </c>
      <c r="E22" s="23"/>
      <c r="F22" s="351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114"/>
      <c r="V22" s="114"/>
      <c r="W22" s="114"/>
      <c r="X22" s="114"/>
      <c r="Y22" s="115"/>
      <c r="Z22" s="114"/>
      <c r="AA22" s="114"/>
      <c r="AB22" s="114"/>
      <c r="AC22" s="114"/>
      <c r="AD22" s="114"/>
      <c r="AE22" s="352"/>
      <c r="AF22" s="352"/>
      <c r="AG22" s="352"/>
      <c r="AH22" s="352"/>
      <c r="AI22" s="352"/>
      <c r="AJ22" s="352"/>
      <c r="AK22" s="352"/>
      <c r="AL22" s="352"/>
      <c r="AM22" s="335"/>
      <c r="AN22" s="336"/>
      <c r="AO22" s="337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4"/>
      <c r="CD22" s="334"/>
      <c r="CE22" s="334"/>
      <c r="CF22" s="334"/>
      <c r="CG22" s="334"/>
      <c r="CH22" s="348"/>
      <c r="CI22" s="331">
        <f t="shared" si="0"/>
        <v>80</v>
      </c>
      <c r="CJ22" s="332">
        <v>17</v>
      </c>
      <c r="CK22" s="323"/>
      <c r="CL22" s="323">
        <f t="shared" si="1"/>
        <v>0</v>
      </c>
    </row>
    <row r="23" spans="2:101" s="324" customFormat="1" ht="20.100000000000001" customHeight="1" x14ac:dyDescent="0.5">
      <c r="B23" s="326">
        <v>18</v>
      </c>
      <c r="C23" s="415">
        <v>12941</v>
      </c>
      <c r="D23" s="417" t="s">
        <v>128</v>
      </c>
      <c r="E23" s="341"/>
      <c r="F23" s="351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114"/>
      <c r="V23" s="114"/>
      <c r="W23" s="114"/>
      <c r="X23" s="114"/>
      <c r="Y23" s="115"/>
      <c r="Z23" s="114"/>
      <c r="AA23" s="114"/>
      <c r="AB23" s="114"/>
      <c r="AC23" s="114"/>
      <c r="AD23" s="114"/>
      <c r="AE23" s="352"/>
      <c r="AF23" s="352"/>
      <c r="AG23" s="352"/>
      <c r="AH23" s="352"/>
      <c r="AI23" s="352"/>
      <c r="AJ23" s="352"/>
      <c r="AK23" s="352"/>
      <c r="AL23" s="352"/>
      <c r="AM23" s="335"/>
      <c r="AN23" s="336"/>
      <c r="AO23" s="337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4"/>
      <c r="CH23" s="348"/>
      <c r="CI23" s="331">
        <f t="shared" si="0"/>
        <v>80</v>
      </c>
      <c r="CJ23" s="332">
        <v>18</v>
      </c>
      <c r="CK23" s="323"/>
      <c r="CL23" s="323">
        <f t="shared" si="1"/>
        <v>0</v>
      </c>
    </row>
    <row r="24" spans="2:101" s="324" customFormat="1" ht="20.100000000000001" customHeight="1" x14ac:dyDescent="0.5">
      <c r="B24" s="326">
        <v>19</v>
      </c>
      <c r="C24" s="415">
        <v>13079</v>
      </c>
      <c r="D24" s="417" t="s">
        <v>129</v>
      </c>
      <c r="E24" s="355"/>
      <c r="F24" s="327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114"/>
      <c r="V24" s="114"/>
      <c r="W24" s="114"/>
      <c r="X24" s="114"/>
      <c r="Y24" s="115"/>
      <c r="Z24" s="114"/>
      <c r="AA24" s="114"/>
      <c r="AB24" s="114"/>
      <c r="AC24" s="114"/>
      <c r="AD24" s="114"/>
      <c r="AE24" s="328"/>
      <c r="AF24" s="328"/>
      <c r="AG24" s="328"/>
      <c r="AH24" s="328"/>
      <c r="AI24" s="328"/>
      <c r="AJ24" s="328"/>
      <c r="AK24" s="328"/>
      <c r="AL24" s="328"/>
      <c r="AM24" s="335"/>
      <c r="AN24" s="336"/>
      <c r="AO24" s="337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4"/>
      <c r="CH24" s="348"/>
      <c r="CI24" s="331">
        <f t="shared" si="0"/>
        <v>80</v>
      </c>
      <c r="CJ24" s="332">
        <v>19</v>
      </c>
      <c r="CK24" s="323"/>
      <c r="CL24" s="323">
        <f t="shared" si="1"/>
        <v>0</v>
      </c>
    </row>
    <row r="25" spans="2:101" s="324" customFormat="1" ht="20.100000000000001" customHeight="1" x14ac:dyDescent="0.5">
      <c r="B25" s="326">
        <v>20</v>
      </c>
      <c r="C25" s="415">
        <v>13092</v>
      </c>
      <c r="D25" s="417" t="s">
        <v>130</v>
      </c>
      <c r="E25" s="362"/>
      <c r="F25" s="353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114"/>
      <c r="V25" s="114"/>
      <c r="W25" s="114"/>
      <c r="X25" s="114"/>
      <c r="Y25" s="115"/>
      <c r="Z25" s="114"/>
      <c r="AA25" s="114"/>
      <c r="AB25" s="114"/>
      <c r="AC25" s="114"/>
      <c r="AD25" s="114"/>
      <c r="AE25" s="354"/>
      <c r="AF25" s="354"/>
      <c r="AG25" s="354"/>
      <c r="AH25" s="354"/>
      <c r="AI25" s="354"/>
      <c r="AJ25" s="354"/>
      <c r="AK25" s="354"/>
      <c r="AL25" s="354"/>
      <c r="AM25" s="335"/>
      <c r="AN25" s="336"/>
      <c r="AO25" s="337"/>
      <c r="AP25" s="334"/>
      <c r="AQ25" s="334"/>
      <c r="AR25" s="334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/>
      <c r="BV25" s="334"/>
      <c r="BW25" s="334"/>
      <c r="BX25" s="334"/>
      <c r="BY25" s="334"/>
      <c r="BZ25" s="334"/>
      <c r="CA25" s="334"/>
      <c r="CB25" s="334"/>
      <c r="CC25" s="334"/>
      <c r="CD25" s="334"/>
      <c r="CE25" s="334"/>
      <c r="CF25" s="334"/>
      <c r="CG25" s="334"/>
      <c r="CH25" s="348"/>
      <c r="CI25" s="331">
        <f t="shared" si="0"/>
        <v>80</v>
      </c>
      <c r="CJ25" s="332">
        <v>20</v>
      </c>
      <c r="CK25" s="323"/>
      <c r="CL25" s="323">
        <f t="shared" si="1"/>
        <v>0</v>
      </c>
    </row>
    <row r="26" spans="2:101" s="324" customFormat="1" ht="20.100000000000001" customHeight="1" x14ac:dyDescent="0.5">
      <c r="B26" s="326">
        <v>21</v>
      </c>
      <c r="C26" s="415">
        <v>13229</v>
      </c>
      <c r="D26" s="417" t="s">
        <v>131</v>
      </c>
      <c r="E26" s="362"/>
      <c r="F26" s="353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114"/>
      <c r="V26" s="114"/>
      <c r="W26" s="114"/>
      <c r="X26" s="114"/>
      <c r="Y26" s="115"/>
      <c r="Z26" s="114"/>
      <c r="AA26" s="114"/>
      <c r="AB26" s="114"/>
      <c r="AC26" s="114"/>
      <c r="AD26" s="114"/>
      <c r="AE26" s="354"/>
      <c r="AF26" s="354"/>
      <c r="AG26" s="354"/>
      <c r="AH26" s="354"/>
      <c r="AI26" s="354"/>
      <c r="AJ26" s="354"/>
      <c r="AK26" s="354"/>
      <c r="AL26" s="354"/>
      <c r="AM26" s="335"/>
      <c r="AN26" s="336"/>
      <c r="AO26" s="337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4"/>
      <c r="CH26" s="348"/>
      <c r="CI26" s="331">
        <f t="shared" si="0"/>
        <v>80</v>
      </c>
      <c r="CJ26" s="332">
        <v>21</v>
      </c>
      <c r="CK26" s="323"/>
      <c r="CL26" s="323">
        <f t="shared" si="1"/>
        <v>0</v>
      </c>
    </row>
    <row r="27" spans="2:101" s="324" customFormat="1" ht="20.100000000000001" customHeight="1" x14ac:dyDescent="0.5">
      <c r="B27" s="326">
        <v>22</v>
      </c>
      <c r="C27" s="415">
        <v>13433</v>
      </c>
      <c r="D27" s="417" t="s">
        <v>132</v>
      </c>
      <c r="E27" s="362"/>
      <c r="F27" s="353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114"/>
      <c r="V27" s="114"/>
      <c r="W27" s="114"/>
      <c r="X27" s="114"/>
      <c r="Y27" s="115"/>
      <c r="Z27" s="114"/>
      <c r="AA27" s="114"/>
      <c r="AB27" s="114"/>
      <c r="AC27" s="114"/>
      <c r="AD27" s="114"/>
      <c r="AE27" s="354"/>
      <c r="AF27" s="354"/>
      <c r="AG27" s="354"/>
      <c r="AH27" s="354"/>
      <c r="AI27" s="354"/>
      <c r="AJ27" s="354"/>
      <c r="AK27" s="354"/>
      <c r="AL27" s="354"/>
      <c r="AM27" s="335"/>
      <c r="AN27" s="336"/>
      <c r="AO27" s="337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48"/>
      <c r="CI27" s="331">
        <f t="shared" si="0"/>
        <v>80</v>
      </c>
      <c r="CJ27" s="332">
        <v>22</v>
      </c>
      <c r="CK27" s="323"/>
      <c r="CL27" s="323">
        <f t="shared" si="1"/>
        <v>0</v>
      </c>
    </row>
    <row r="28" spans="2:101" s="324" customFormat="1" ht="20.100000000000001" customHeight="1" x14ac:dyDescent="0.5">
      <c r="B28" s="326">
        <v>23</v>
      </c>
      <c r="C28" s="415">
        <v>13545</v>
      </c>
      <c r="D28" s="503" t="s">
        <v>133</v>
      </c>
      <c r="E28" s="504"/>
      <c r="F28" s="353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114"/>
      <c r="V28" s="114"/>
      <c r="W28" s="114"/>
      <c r="X28" s="114"/>
      <c r="Y28" s="115"/>
      <c r="Z28" s="114"/>
      <c r="AA28" s="114"/>
      <c r="AB28" s="114"/>
      <c r="AC28" s="114"/>
      <c r="AD28" s="114"/>
      <c r="AE28" s="354"/>
      <c r="AF28" s="354"/>
      <c r="AG28" s="354"/>
      <c r="AH28" s="354"/>
      <c r="AI28" s="354"/>
      <c r="AJ28" s="354"/>
      <c r="AK28" s="354"/>
      <c r="AL28" s="354"/>
      <c r="AM28" s="335"/>
      <c r="AN28" s="336"/>
      <c r="AO28" s="337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48"/>
      <c r="CI28" s="331">
        <f t="shared" si="0"/>
        <v>80</v>
      </c>
      <c r="CJ28" s="332">
        <v>23</v>
      </c>
      <c r="CK28" s="323"/>
      <c r="CL28" s="323">
        <f t="shared" si="1"/>
        <v>0</v>
      </c>
    </row>
    <row r="29" spans="2:101" s="324" customFormat="1" ht="20.100000000000001" customHeight="1" x14ac:dyDescent="0.5">
      <c r="B29" s="326">
        <v>24</v>
      </c>
      <c r="C29" s="368"/>
      <c r="D29" s="370"/>
      <c r="E29" s="362"/>
      <c r="F29" s="353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114"/>
      <c r="V29" s="114"/>
      <c r="W29" s="114"/>
      <c r="X29" s="114"/>
      <c r="Y29" s="115"/>
      <c r="Z29" s="114"/>
      <c r="AA29" s="114"/>
      <c r="AB29" s="114"/>
      <c r="AC29" s="114"/>
      <c r="AD29" s="114"/>
      <c r="AE29" s="354"/>
      <c r="AF29" s="354"/>
      <c r="AG29" s="354"/>
      <c r="AH29" s="354"/>
      <c r="AI29" s="354"/>
      <c r="AJ29" s="354"/>
      <c r="AK29" s="354"/>
      <c r="AL29" s="354"/>
      <c r="AM29" s="335"/>
      <c r="AN29" s="336"/>
      <c r="AO29" s="337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48"/>
      <c r="CI29" s="331"/>
      <c r="CJ29" s="332"/>
      <c r="CK29" s="323"/>
      <c r="CL29" s="323"/>
    </row>
    <row r="30" spans="2:101" s="324" customFormat="1" ht="20.100000000000001" customHeight="1" x14ac:dyDescent="0.5">
      <c r="B30" s="326">
        <v>25</v>
      </c>
      <c r="C30" s="368"/>
      <c r="D30" s="370"/>
      <c r="E30" s="362"/>
      <c r="F30" s="353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114"/>
      <c r="V30" s="114"/>
      <c r="W30" s="114"/>
      <c r="X30" s="114"/>
      <c r="Y30" s="115"/>
      <c r="Z30" s="114"/>
      <c r="AA30" s="114"/>
      <c r="AB30" s="114"/>
      <c r="AC30" s="114"/>
      <c r="AD30" s="114"/>
      <c r="AE30" s="354"/>
      <c r="AF30" s="354"/>
      <c r="AG30" s="354"/>
      <c r="AH30" s="354"/>
      <c r="AI30" s="354"/>
      <c r="AJ30" s="354"/>
      <c r="AK30" s="354"/>
      <c r="AL30" s="354"/>
      <c r="AM30" s="335"/>
      <c r="AN30" s="336"/>
      <c r="AO30" s="337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334"/>
      <c r="BU30" s="334"/>
      <c r="BV30" s="334"/>
      <c r="BW30" s="334"/>
      <c r="BX30" s="334"/>
      <c r="BY30" s="334"/>
      <c r="BZ30" s="334"/>
      <c r="CA30" s="334"/>
      <c r="CB30" s="334"/>
      <c r="CC30" s="334"/>
      <c r="CD30" s="334"/>
      <c r="CE30" s="334"/>
      <c r="CF30" s="334"/>
      <c r="CG30" s="334"/>
      <c r="CH30" s="348"/>
      <c r="CI30" s="331"/>
      <c r="CJ30" s="332"/>
      <c r="CK30" s="323"/>
      <c r="CL30" s="323"/>
    </row>
    <row r="31" spans="2:101" s="324" customFormat="1" ht="20.100000000000001" customHeight="1" x14ac:dyDescent="0.5">
      <c r="B31" s="326">
        <v>26</v>
      </c>
      <c r="C31" s="368"/>
      <c r="D31" s="370"/>
      <c r="E31" s="15"/>
      <c r="F31" s="327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328"/>
      <c r="AF31" s="328"/>
      <c r="AG31" s="328"/>
      <c r="AH31" s="328"/>
      <c r="AI31" s="328"/>
      <c r="AJ31" s="328"/>
      <c r="AK31" s="328"/>
      <c r="AL31" s="328"/>
      <c r="AM31" s="335"/>
      <c r="AN31" s="336"/>
      <c r="AO31" s="337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48"/>
      <c r="CI31" s="331"/>
      <c r="CJ31" s="332"/>
      <c r="CK31" s="323"/>
      <c r="CL31" s="323"/>
    </row>
    <row r="32" spans="2:101" s="324" customFormat="1" ht="20.100000000000001" customHeight="1" x14ac:dyDescent="0.55000000000000004">
      <c r="B32" s="326">
        <v>27</v>
      </c>
      <c r="C32" s="369"/>
      <c r="D32" s="371"/>
      <c r="E32" s="333"/>
      <c r="F32" s="327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328"/>
      <c r="AF32" s="328"/>
      <c r="AG32" s="328"/>
      <c r="AH32" s="328"/>
      <c r="AI32" s="328"/>
      <c r="AJ32" s="328"/>
      <c r="AK32" s="328"/>
      <c r="AL32" s="328"/>
      <c r="AM32" s="335"/>
      <c r="AN32" s="336"/>
      <c r="AO32" s="337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48"/>
      <c r="CI32" s="331"/>
      <c r="CJ32" s="332"/>
      <c r="CK32" s="323"/>
      <c r="CL32" s="323"/>
    </row>
    <row r="33" spans="2:90" s="324" customFormat="1" ht="20.100000000000001" customHeight="1" x14ac:dyDescent="0.5">
      <c r="B33" s="326">
        <v>28</v>
      </c>
      <c r="C33" s="357"/>
      <c r="D33" s="487"/>
      <c r="E33" s="488"/>
      <c r="F33" s="351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352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352"/>
      <c r="AF33" s="352"/>
      <c r="AG33" s="352"/>
      <c r="AH33" s="352"/>
      <c r="AI33" s="352"/>
      <c r="AJ33" s="352"/>
      <c r="AK33" s="352"/>
      <c r="AL33" s="352"/>
      <c r="AM33" s="335"/>
      <c r="AN33" s="336"/>
      <c r="AO33" s="337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334"/>
      <c r="BU33" s="334"/>
      <c r="BV33" s="334"/>
      <c r="BW33" s="334"/>
      <c r="BX33" s="334"/>
      <c r="BY33" s="334"/>
      <c r="BZ33" s="334"/>
      <c r="CA33" s="334"/>
      <c r="CB33" s="334"/>
      <c r="CC33" s="334"/>
      <c r="CD33" s="334"/>
      <c r="CE33" s="334"/>
      <c r="CF33" s="334"/>
      <c r="CG33" s="334"/>
      <c r="CH33" s="348"/>
      <c r="CI33" s="331"/>
      <c r="CJ33" s="332"/>
      <c r="CK33" s="323"/>
      <c r="CL33" s="323"/>
    </row>
    <row r="34" spans="2:90" s="324" customFormat="1" ht="20.100000000000001" customHeight="1" x14ac:dyDescent="0.5">
      <c r="B34" s="326">
        <v>29</v>
      </c>
      <c r="C34" s="357"/>
      <c r="D34" s="358"/>
      <c r="E34" s="228"/>
      <c r="F34" s="327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328"/>
      <c r="AF34" s="328"/>
      <c r="AG34" s="328"/>
      <c r="AH34" s="328"/>
      <c r="AI34" s="328"/>
      <c r="AJ34" s="328"/>
      <c r="AK34" s="328"/>
      <c r="AL34" s="328"/>
      <c r="AM34" s="335"/>
      <c r="AN34" s="336"/>
      <c r="AO34" s="337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334"/>
      <c r="BU34" s="334"/>
      <c r="BV34" s="334"/>
      <c r="BW34" s="334"/>
      <c r="BX34" s="334"/>
      <c r="BY34" s="334"/>
      <c r="BZ34" s="334"/>
      <c r="CA34" s="334"/>
      <c r="CB34" s="334"/>
      <c r="CC34" s="334"/>
      <c r="CD34" s="334"/>
      <c r="CE34" s="334"/>
      <c r="CF34" s="334"/>
      <c r="CG34" s="334"/>
      <c r="CH34" s="348"/>
      <c r="CI34" s="331"/>
      <c r="CJ34" s="332"/>
      <c r="CK34" s="323"/>
      <c r="CL34" s="323"/>
    </row>
    <row r="35" spans="2:90" s="324" customFormat="1" ht="20.100000000000001" customHeight="1" x14ac:dyDescent="0.5">
      <c r="B35" s="326">
        <v>30</v>
      </c>
      <c r="C35" s="359"/>
      <c r="D35" s="361"/>
      <c r="E35" s="228"/>
      <c r="F35" s="327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328"/>
      <c r="AF35" s="328"/>
      <c r="AG35" s="328"/>
      <c r="AH35" s="328"/>
      <c r="AI35" s="328"/>
      <c r="AJ35" s="328"/>
      <c r="AK35" s="328"/>
      <c r="AL35" s="328"/>
      <c r="AM35" s="335"/>
      <c r="AN35" s="336"/>
      <c r="AO35" s="337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4"/>
      <c r="CA35" s="334"/>
      <c r="CB35" s="334"/>
      <c r="CC35" s="334"/>
      <c r="CD35" s="334"/>
      <c r="CE35" s="334"/>
      <c r="CF35" s="334"/>
      <c r="CG35" s="334"/>
      <c r="CH35" s="348"/>
      <c r="CI35" s="331"/>
      <c r="CJ35" s="332"/>
      <c r="CK35" s="323"/>
      <c r="CL35" s="323"/>
    </row>
    <row r="36" spans="2:90" s="324" customFormat="1" ht="20.100000000000001" customHeight="1" x14ac:dyDescent="0.5">
      <c r="B36" s="326">
        <v>31</v>
      </c>
      <c r="C36" s="359"/>
      <c r="D36" s="489"/>
      <c r="E36" s="490"/>
      <c r="F36" s="327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328"/>
      <c r="AF36" s="328"/>
      <c r="AG36" s="328"/>
      <c r="AH36" s="328"/>
      <c r="AI36" s="328"/>
      <c r="AJ36" s="328"/>
      <c r="AK36" s="328"/>
      <c r="AL36" s="328"/>
      <c r="AM36" s="335"/>
      <c r="AN36" s="336"/>
      <c r="AO36" s="337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  <c r="CB36" s="334"/>
      <c r="CC36" s="334"/>
      <c r="CD36" s="334"/>
      <c r="CE36" s="334"/>
      <c r="CF36" s="334"/>
      <c r="CG36" s="334"/>
      <c r="CH36" s="348"/>
      <c r="CI36" s="331"/>
      <c r="CJ36" s="332"/>
      <c r="CK36" s="323"/>
      <c r="CL36" s="323"/>
    </row>
    <row r="37" spans="2:90" s="324" customFormat="1" ht="20.100000000000001" customHeight="1" x14ac:dyDescent="0.5">
      <c r="B37" s="326">
        <v>32</v>
      </c>
      <c r="C37" s="363"/>
      <c r="D37" s="361"/>
      <c r="E37" s="228"/>
      <c r="F37" s="327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328"/>
      <c r="AF37" s="328"/>
      <c r="AG37" s="328"/>
      <c r="AH37" s="328"/>
      <c r="AI37" s="328"/>
      <c r="AJ37" s="328"/>
      <c r="AK37" s="328"/>
      <c r="AL37" s="328"/>
      <c r="AM37" s="335"/>
      <c r="AN37" s="336"/>
      <c r="AO37" s="337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34"/>
      <c r="BH37" s="334"/>
      <c r="BI37" s="334"/>
      <c r="BJ37" s="334"/>
      <c r="BK37" s="334"/>
      <c r="BL37" s="334"/>
      <c r="BM37" s="334"/>
      <c r="BN37" s="334"/>
      <c r="BO37" s="334"/>
      <c r="BP37" s="334"/>
      <c r="BQ37" s="334"/>
      <c r="BR37" s="334"/>
      <c r="BS37" s="334"/>
      <c r="BT37" s="334"/>
      <c r="BU37" s="334"/>
      <c r="BV37" s="334"/>
      <c r="BW37" s="334"/>
      <c r="BX37" s="334"/>
      <c r="BY37" s="334"/>
      <c r="BZ37" s="334"/>
      <c r="CA37" s="334"/>
      <c r="CB37" s="334"/>
      <c r="CC37" s="334"/>
      <c r="CD37" s="334"/>
      <c r="CE37" s="334"/>
      <c r="CF37" s="334"/>
      <c r="CG37" s="334"/>
      <c r="CH37" s="348"/>
      <c r="CI37" s="331"/>
      <c r="CJ37" s="332"/>
      <c r="CK37" s="323"/>
      <c r="CL37" s="323"/>
    </row>
    <row r="38" spans="2:90" s="324" customFormat="1" ht="20.100000000000001" customHeight="1" x14ac:dyDescent="0.5">
      <c r="B38" s="326">
        <v>33</v>
      </c>
      <c r="C38" s="364"/>
      <c r="D38" s="365"/>
      <c r="E38" s="23"/>
      <c r="F38" s="327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114"/>
      <c r="V38" s="114"/>
      <c r="W38" s="114"/>
      <c r="X38" s="114"/>
      <c r="Y38" s="115"/>
      <c r="Z38" s="114"/>
      <c r="AA38" s="114"/>
      <c r="AB38" s="114"/>
      <c r="AC38" s="114"/>
      <c r="AD38" s="114"/>
      <c r="AE38" s="328"/>
      <c r="AF38" s="328"/>
      <c r="AG38" s="328"/>
      <c r="AH38" s="328"/>
      <c r="AI38" s="328"/>
      <c r="AJ38" s="328"/>
      <c r="AK38" s="328"/>
      <c r="AL38" s="328"/>
      <c r="AM38" s="335"/>
      <c r="AN38" s="336"/>
      <c r="AO38" s="337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334"/>
      <c r="BU38" s="334"/>
      <c r="BV38" s="334"/>
      <c r="BW38" s="334"/>
      <c r="BX38" s="334"/>
      <c r="BY38" s="334"/>
      <c r="BZ38" s="334"/>
      <c r="CA38" s="334"/>
      <c r="CB38" s="334"/>
      <c r="CC38" s="334"/>
      <c r="CD38" s="334"/>
      <c r="CE38" s="334"/>
      <c r="CF38" s="334"/>
      <c r="CG38" s="334"/>
      <c r="CH38" s="348"/>
      <c r="CI38" s="331"/>
      <c r="CJ38" s="332"/>
      <c r="CK38" s="323"/>
      <c r="CL38" s="323"/>
    </row>
    <row r="39" spans="2:90" s="324" customFormat="1" ht="20.100000000000001" customHeight="1" x14ac:dyDescent="0.5">
      <c r="B39" s="326">
        <v>34</v>
      </c>
      <c r="C39" s="364"/>
      <c r="D39" s="365"/>
      <c r="E39" s="23"/>
      <c r="F39" s="327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114"/>
      <c r="V39" s="114"/>
      <c r="W39" s="114"/>
      <c r="X39" s="114"/>
      <c r="Y39" s="115"/>
      <c r="Z39" s="114"/>
      <c r="AA39" s="114"/>
      <c r="AB39" s="114"/>
      <c r="AC39" s="114"/>
      <c r="AD39" s="114"/>
      <c r="AE39" s="328"/>
      <c r="AF39" s="328"/>
      <c r="AG39" s="328"/>
      <c r="AH39" s="328"/>
      <c r="AI39" s="328"/>
      <c r="AJ39" s="328"/>
      <c r="AK39" s="328"/>
      <c r="AL39" s="328"/>
      <c r="AM39" s="335"/>
      <c r="AN39" s="336"/>
      <c r="AO39" s="337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4"/>
      <c r="BR39" s="334"/>
      <c r="BS39" s="334"/>
      <c r="BT39" s="334"/>
      <c r="BU39" s="334"/>
      <c r="BV39" s="334"/>
      <c r="BW39" s="334"/>
      <c r="BX39" s="334"/>
      <c r="BY39" s="334"/>
      <c r="BZ39" s="334"/>
      <c r="CA39" s="334"/>
      <c r="CB39" s="334"/>
      <c r="CC39" s="334"/>
      <c r="CD39" s="334"/>
      <c r="CE39" s="334"/>
      <c r="CF39" s="334"/>
      <c r="CG39" s="334"/>
      <c r="CH39" s="348"/>
      <c r="CI39" s="331"/>
      <c r="CJ39" s="332"/>
      <c r="CK39" s="323"/>
      <c r="CL39" s="323"/>
    </row>
    <row r="40" spans="2:90" s="324" customFormat="1" ht="20.100000000000001" customHeight="1" thickBot="1" x14ac:dyDescent="0.55000000000000004">
      <c r="B40" s="374">
        <v>35</v>
      </c>
      <c r="C40" s="375"/>
      <c r="D40" s="376"/>
      <c r="E40" s="377"/>
      <c r="F40" s="378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80"/>
      <c r="V40" s="380"/>
      <c r="W40" s="380"/>
      <c r="X40" s="380"/>
      <c r="Y40" s="381"/>
      <c r="Z40" s="380"/>
      <c r="AA40" s="380"/>
      <c r="AB40" s="380"/>
      <c r="AC40" s="380"/>
      <c r="AD40" s="380"/>
      <c r="AE40" s="379"/>
      <c r="AF40" s="379"/>
      <c r="AG40" s="379"/>
      <c r="AH40" s="379"/>
      <c r="AI40" s="379"/>
      <c r="AJ40" s="379"/>
      <c r="AK40" s="379"/>
      <c r="AL40" s="379"/>
      <c r="AM40" s="382"/>
      <c r="AN40" s="336"/>
      <c r="AO40" s="386"/>
      <c r="AP40" s="387"/>
      <c r="AQ40" s="387"/>
      <c r="AR40" s="387"/>
      <c r="AS40" s="387"/>
      <c r="AT40" s="387"/>
      <c r="AU40" s="387"/>
      <c r="AV40" s="387"/>
      <c r="AW40" s="387"/>
      <c r="AX40" s="387"/>
      <c r="AY40" s="387"/>
      <c r="AZ40" s="387"/>
      <c r="BA40" s="387"/>
      <c r="BB40" s="387"/>
      <c r="BC40" s="387"/>
      <c r="BD40" s="387"/>
      <c r="BE40" s="387"/>
      <c r="BF40" s="387"/>
      <c r="BG40" s="387"/>
      <c r="BH40" s="387"/>
      <c r="BI40" s="387"/>
      <c r="BJ40" s="387"/>
      <c r="BK40" s="387"/>
      <c r="BL40" s="387"/>
      <c r="BM40" s="387"/>
      <c r="BN40" s="387"/>
      <c r="BO40" s="387"/>
      <c r="BP40" s="387"/>
      <c r="BQ40" s="387"/>
      <c r="BR40" s="387"/>
      <c r="BS40" s="387"/>
      <c r="BT40" s="387"/>
      <c r="BU40" s="387"/>
      <c r="BV40" s="387"/>
      <c r="BW40" s="387"/>
      <c r="BX40" s="387"/>
      <c r="BY40" s="387"/>
      <c r="BZ40" s="387"/>
      <c r="CA40" s="387"/>
      <c r="CB40" s="387"/>
      <c r="CC40" s="387"/>
      <c r="CD40" s="387"/>
      <c r="CE40" s="387"/>
      <c r="CF40" s="387"/>
      <c r="CG40" s="387"/>
      <c r="CH40" s="388"/>
      <c r="CI40" s="389"/>
      <c r="CJ40" s="332"/>
      <c r="CK40" s="323"/>
      <c r="CL40" s="323"/>
    </row>
  </sheetData>
  <mergeCells count="12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  <mergeCell ref="D28:E28"/>
    <mergeCell ref="D13:E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25" activePane="bottomRight" state="frozen"/>
      <selection pane="topRight" activeCell="D1" sqref="D1"/>
      <selection pane="bottomLeft" activeCell="A7" sqref="A7"/>
      <selection pane="bottomRight" activeCell="K29" sqref="K29"/>
    </sheetView>
  </sheetViews>
  <sheetFormatPr defaultColWidth="9.140625" defaultRowHeight="21.75" x14ac:dyDescent="0.5"/>
  <cols>
    <col min="1" max="1" width="5.42578125" style="77" customWidth="1"/>
    <col min="2" max="2" width="3.28515625" style="77" customWidth="1"/>
    <col min="3" max="3" width="28.5703125" style="77" customWidth="1"/>
    <col min="4" max="21" width="2.7109375" style="77" customWidth="1"/>
    <col min="22" max="24" width="4.42578125" style="77" customWidth="1"/>
    <col min="25" max="25" width="4.7109375" style="77" customWidth="1"/>
    <col min="26" max="27" width="4.42578125" style="77" customWidth="1"/>
    <col min="28" max="16384" width="9.140625" style="77"/>
  </cols>
  <sheetData>
    <row r="1" spans="2:27" ht="35.1" customHeight="1" thickBot="1" x14ac:dyDescent="0.6">
      <c r="B1" s="491" t="s">
        <v>104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</row>
    <row r="2" spans="2:27" ht="18.95" customHeight="1" thickBot="1" x14ac:dyDescent="0.55000000000000004">
      <c r="B2" s="78"/>
      <c r="C2" s="78"/>
      <c r="D2" s="508" t="s">
        <v>38</v>
      </c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10"/>
      <c r="V2" s="511" t="s">
        <v>3</v>
      </c>
      <c r="W2" s="512"/>
      <c r="X2" s="512"/>
      <c r="Y2" s="513"/>
      <c r="Z2" s="79" t="s">
        <v>4</v>
      </c>
      <c r="AA2" s="78"/>
    </row>
    <row r="3" spans="2:27" ht="18.95" customHeight="1" x14ac:dyDescent="0.5">
      <c r="B3" s="80" t="s">
        <v>0</v>
      </c>
      <c r="C3" s="80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  <c r="V3" s="84" t="s">
        <v>5</v>
      </c>
      <c r="W3" s="514" t="s">
        <v>39</v>
      </c>
      <c r="X3" s="517" t="s">
        <v>40</v>
      </c>
      <c r="Y3" s="520" t="s">
        <v>1</v>
      </c>
      <c r="Z3" s="85" t="s">
        <v>6</v>
      </c>
      <c r="AA3" s="86"/>
    </row>
    <row r="4" spans="2:27" ht="18.95" customHeight="1" x14ac:dyDescent="0.55000000000000004">
      <c r="B4" s="80" t="s">
        <v>2</v>
      </c>
      <c r="C4" s="87" t="s">
        <v>51</v>
      </c>
      <c r="D4" s="88"/>
      <c r="E4" s="89"/>
      <c r="F4" s="88"/>
      <c r="G4" s="89"/>
      <c r="H4" s="88"/>
      <c r="I4" s="89"/>
      <c r="J4" s="88"/>
      <c r="K4" s="89"/>
      <c r="L4" s="88"/>
      <c r="M4" s="89"/>
      <c r="N4" s="88"/>
      <c r="O4" s="89"/>
      <c r="P4" s="88"/>
      <c r="Q4" s="89"/>
      <c r="R4" s="88"/>
      <c r="S4" s="89"/>
      <c r="T4" s="88"/>
      <c r="U4" s="89"/>
      <c r="V4" s="90" t="s">
        <v>7</v>
      </c>
      <c r="W4" s="515"/>
      <c r="X4" s="518"/>
      <c r="Y4" s="521"/>
      <c r="Z4" s="85" t="s">
        <v>8</v>
      </c>
      <c r="AA4" s="86" t="s">
        <v>9</v>
      </c>
    </row>
    <row r="5" spans="2:27" ht="18.95" customHeight="1" thickBot="1" x14ac:dyDescent="0.55000000000000004">
      <c r="B5" s="91"/>
      <c r="C5" s="80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3"/>
      <c r="V5" s="92" t="s">
        <v>10</v>
      </c>
      <c r="W5" s="516"/>
      <c r="X5" s="519"/>
      <c r="Y5" s="522"/>
      <c r="Z5" s="85" t="s">
        <v>11</v>
      </c>
      <c r="AA5" s="86"/>
    </row>
    <row r="6" spans="2:27" ht="18.95" customHeight="1" thickBot="1" x14ac:dyDescent="0.6">
      <c r="B6" s="93"/>
      <c r="C6" s="94"/>
      <c r="D6" s="95"/>
      <c r="E6" s="96"/>
      <c r="F6" s="96">
        <v>10</v>
      </c>
      <c r="G6" s="96">
        <v>10</v>
      </c>
      <c r="H6" s="96">
        <v>10</v>
      </c>
      <c r="I6" s="96">
        <v>10</v>
      </c>
      <c r="J6" s="96">
        <v>10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8">
        <f t="shared" ref="V6:V28" si="0">SUM(D6:U6)</f>
        <v>50</v>
      </c>
      <c r="W6" s="99">
        <v>20</v>
      </c>
      <c r="X6" s="99">
        <v>30</v>
      </c>
      <c r="Y6" s="100">
        <f t="shared" ref="Y6:Y28" si="1">SUM(V6:X6)</f>
        <v>100</v>
      </c>
      <c r="Z6" s="101"/>
      <c r="AA6" s="93"/>
    </row>
    <row r="7" spans="2:27" ht="20.100000000000001" customHeight="1" x14ac:dyDescent="0.5">
      <c r="B7" s="231">
        <v>1</v>
      </c>
      <c r="C7" s="232" t="str">
        <f>'เวลาเรียน3-1'!D6</f>
        <v>นายธนพล  พุ่มบัว</v>
      </c>
      <c r="D7" s="104"/>
      <c r="E7" s="105"/>
      <c r="F7" s="105">
        <v>6</v>
      </c>
      <c r="G7" s="106">
        <v>8</v>
      </c>
      <c r="H7" s="107">
        <v>8</v>
      </c>
      <c r="I7" s="107">
        <v>5</v>
      </c>
      <c r="J7" s="107">
        <v>5</v>
      </c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8"/>
      <c r="V7" s="109">
        <f t="shared" si="0"/>
        <v>32</v>
      </c>
      <c r="W7" s="105">
        <v>10</v>
      </c>
      <c r="X7" s="105">
        <v>15</v>
      </c>
      <c r="Y7" s="110">
        <f t="shared" si="1"/>
        <v>57</v>
      </c>
      <c r="Z7" s="367" t="str">
        <f t="shared" ref="Z7:Z28" si="2">IF(Y7&lt;50,"0",IF(Y7&lt;55,"1",IF(Y7&lt;60,"1.5",IF(Y7&lt;65,"2",IF(Y7&lt;70,"2.5",IF(Y7&lt;75,"3",IF(Y7&lt;80,"3.5",4)))))))</f>
        <v>1.5</v>
      </c>
      <c r="AA7" s="111"/>
    </row>
    <row r="8" spans="2:27" ht="20.100000000000001" customHeight="1" x14ac:dyDescent="0.5">
      <c r="B8" s="233">
        <v>2</v>
      </c>
      <c r="C8" s="232" t="str">
        <f>'เวลาเรียน3-1'!D7</f>
        <v>เด็กหญิง สิริราช  สีบุญ</v>
      </c>
      <c r="D8" s="113"/>
      <c r="E8" s="114"/>
      <c r="F8" s="114">
        <v>5</v>
      </c>
      <c r="G8" s="115">
        <v>6</v>
      </c>
      <c r="H8" s="116">
        <v>6</v>
      </c>
      <c r="I8" s="116">
        <v>5</v>
      </c>
      <c r="J8" s="116">
        <v>5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7"/>
      <c r="V8" s="118">
        <f t="shared" si="0"/>
        <v>27</v>
      </c>
      <c r="W8" s="114">
        <v>10</v>
      </c>
      <c r="X8" s="114">
        <v>15</v>
      </c>
      <c r="Y8" s="110">
        <f t="shared" si="1"/>
        <v>52</v>
      </c>
      <c r="Z8" s="367" t="str">
        <f t="shared" si="2"/>
        <v>1</v>
      </c>
      <c r="AA8" s="119"/>
    </row>
    <row r="9" spans="2:27" ht="20.100000000000001" customHeight="1" x14ac:dyDescent="0.5">
      <c r="B9" s="231">
        <v>3</v>
      </c>
      <c r="C9" s="232" t="str">
        <f>'เวลาเรียน3-1'!D8</f>
        <v>เด็กหญิง วริศรา  วงศ์ศรีวิชัย</v>
      </c>
      <c r="D9" s="113"/>
      <c r="E9" s="114"/>
      <c r="F9" s="114">
        <v>6</v>
      </c>
      <c r="G9" s="115">
        <v>5</v>
      </c>
      <c r="H9" s="116">
        <v>8</v>
      </c>
      <c r="I9" s="116">
        <v>7</v>
      </c>
      <c r="J9" s="116">
        <v>6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7"/>
      <c r="V9" s="118">
        <f t="shared" si="0"/>
        <v>32</v>
      </c>
      <c r="W9" s="120">
        <v>12</v>
      </c>
      <c r="X9" s="120">
        <v>15</v>
      </c>
      <c r="Y9" s="110">
        <f t="shared" si="1"/>
        <v>59</v>
      </c>
      <c r="Z9" s="367" t="str">
        <f t="shared" si="2"/>
        <v>1.5</v>
      </c>
      <c r="AA9" s="119"/>
    </row>
    <row r="10" spans="2:27" ht="20.100000000000001" customHeight="1" x14ac:dyDescent="0.5">
      <c r="B10" s="233">
        <v>4</v>
      </c>
      <c r="C10" s="232" t="str">
        <f>'เวลาเรียน3-1'!D9</f>
        <v>เด็กหญิง รมิตา  สว่างชูแก้ว</v>
      </c>
      <c r="D10" s="113"/>
      <c r="E10" s="114"/>
      <c r="F10" s="114">
        <v>5</v>
      </c>
      <c r="G10" s="115">
        <v>5</v>
      </c>
      <c r="H10" s="116">
        <v>6</v>
      </c>
      <c r="I10" s="116">
        <v>7</v>
      </c>
      <c r="J10" s="116">
        <v>7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7"/>
      <c r="V10" s="118">
        <f t="shared" si="0"/>
        <v>30</v>
      </c>
      <c r="W10" s="114">
        <v>15</v>
      </c>
      <c r="X10" s="114">
        <v>18</v>
      </c>
      <c r="Y10" s="110">
        <f t="shared" si="1"/>
        <v>63</v>
      </c>
      <c r="Z10" s="367" t="str">
        <f t="shared" si="2"/>
        <v>2</v>
      </c>
      <c r="AA10" s="119"/>
    </row>
    <row r="11" spans="2:27" ht="20.100000000000001" customHeight="1" x14ac:dyDescent="0.5">
      <c r="B11" s="231">
        <v>5</v>
      </c>
      <c r="C11" s="232" t="str">
        <f>'เวลาเรียน3-1'!D10</f>
        <v>เด็กชาย วงศกร  ทองมาก</v>
      </c>
      <c r="D11" s="113"/>
      <c r="E11" s="114"/>
      <c r="F11" s="114">
        <v>6</v>
      </c>
      <c r="G11" s="115">
        <v>7</v>
      </c>
      <c r="H11" s="116">
        <v>8</v>
      </c>
      <c r="I11" s="116">
        <v>8</v>
      </c>
      <c r="J11" s="116">
        <v>5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7"/>
      <c r="V11" s="118">
        <f t="shared" si="0"/>
        <v>34</v>
      </c>
      <c r="W11" s="120">
        <v>12</v>
      </c>
      <c r="X11" s="120">
        <v>25</v>
      </c>
      <c r="Y11" s="110">
        <f t="shared" si="1"/>
        <v>71</v>
      </c>
      <c r="Z11" s="367" t="str">
        <f t="shared" si="2"/>
        <v>3</v>
      </c>
      <c r="AA11" s="119"/>
    </row>
    <row r="12" spans="2:27" ht="20.100000000000001" customHeight="1" x14ac:dyDescent="0.5">
      <c r="B12" s="233">
        <v>6</v>
      </c>
      <c r="C12" s="232" t="str">
        <f>'เวลาเรียน3-1'!D11</f>
        <v>เด็กชาย สุรชาติ  เรืองสุวรรณ</v>
      </c>
      <c r="D12" s="113"/>
      <c r="E12" s="114"/>
      <c r="F12" s="114">
        <v>5</v>
      </c>
      <c r="G12" s="115">
        <v>5</v>
      </c>
      <c r="H12" s="116">
        <v>6</v>
      </c>
      <c r="I12" s="116">
        <v>6</v>
      </c>
      <c r="J12" s="116">
        <v>5</v>
      </c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7"/>
      <c r="V12" s="118">
        <f t="shared" si="0"/>
        <v>27</v>
      </c>
      <c r="W12" s="114">
        <v>12</v>
      </c>
      <c r="X12" s="114">
        <v>15</v>
      </c>
      <c r="Y12" s="110">
        <f t="shared" si="1"/>
        <v>54</v>
      </c>
      <c r="Z12" s="367" t="str">
        <f t="shared" si="2"/>
        <v>1</v>
      </c>
      <c r="AA12" s="119"/>
    </row>
    <row r="13" spans="2:27" ht="20.100000000000001" customHeight="1" x14ac:dyDescent="0.5">
      <c r="B13" s="231">
        <v>7</v>
      </c>
      <c r="C13" s="232" t="str">
        <f>'เวลาเรียน3-1'!D12</f>
        <v>เด็กหญิง ศศิวิมล  ศรีวิเชียร</v>
      </c>
      <c r="D13" s="113"/>
      <c r="E13" s="114"/>
      <c r="F13" s="114"/>
      <c r="G13" s="115"/>
      <c r="H13" s="116"/>
      <c r="I13" s="116"/>
      <c r="J13" s="116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7"/>
      <c r="V13" s="118">
        <f t="shared" si="0"/>
        <v>0</v>
      </c>
      <c r="W13" s="120"/>
      <c r="X13" s="120"/>
      <c r="Y13" s="110">
        <f t="shared" si="1"/>
        <v>0</v>
      </c>
      <c r="Z13" s="367" t="str">
        <f t="shared" si="2"/>
        <v>0</v>
      </c>
      <c r="AA13" s="119"/>
    </row>
    <row r="14" spans="2:27" ht="20.100000000000001" customHeight="1" x14ac:dyDescent="0.5">
      <c r="B14" s="233">
        <v>8</v>
      </c>
      <c r="C14" s="232" t="str">
        <f>'เวลาเรียน3-1'!D13</f>
        <v>เด็กหญิง กนกวรรณ  สมหมาย</v>
      </c>
      <c r="D14" s="113"/>
      <c r="E14" s="114"/>
      <c r="F14" s="114">
        <v>9</v>
      </c>
      <c r="G14" s="115">
        <v>9</v>
      </c>
      <c r="H14" s="116">
        <v>8</v>
      </c>
      <c r="I14" s="116">
        <v>8</v>
      </c>
      <c r="J14" s="116">
        <v>9</v>
      </c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7"/>
      <c r="V14" s="118">
        <f t="shared" si="0"/>
        <v>43</v>
      </c>
      <c r="W14" s="114">
        <v>18</v>
      </c>
      <c r="X14" s="114">
        <v>25</v>
      </c>
      <c r="Y14" s="110">
        <f t="shared" si="1"/>
        <v>86</v>
      </c>
      <c r="Z14" s="367">
        <f t="shared" si="2"/>
        <v>4</v>
      </c>
      <c r="AA14" s="119"/>
    </row>
    <row r="15" spans="2:27" ht="20.100000000000001" customHeight="1" x14ac:dyDescent="0.5">
      <c r="B15" s="231">
        <v>9</v>
      </c>
      <c r="C15" s="232" t="str">
        <f>'เวลาเรียน3-1'!D14</f>
        <v>เด็กหญิง ปัญจพร  เจริญใหญ่</v>
      </c>
      <c r="D15" s="113"/>
      <c r="E15" s="114"/>
      <c r="F15" s="114">
        <v>7</v>
      </c>
      <c r="G15" s="115">
        <v>7</v>
      </c>
      <c r="H15" s="116">
        <v>6</v>
      </c>
      <c r="I15" s="116">
        <v>6</v>
      </c>
      <c r="J15" s="116">
        <v>8</v>
      </c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7"/>
      <c r="V15" s="118">
        <f t="shared" si="0"/>
        <v>34</v>
      </c>
      <c r="W15" s="120">
        <v>15</v>
      </c>
      <c r="X15" s="120">
        <v>25</v>
      </c>
      <c r="Y15" s="110">
        <f t="shared" si="1"/>
        <v>74</v>
      </c>
      <c r="Z15" s="367" t="str">
        <f t="shared" si="2"/>
        <v>3</v>
      </c>
      <c r="AA15" s="119"/>
    </row>
    <row r="16" spans="2:27" ht="20.100000000000001" customHeight="1" x14ac:dyDescent="0.5">
      <c r="B16" s="233">
        <v>10</v>
      </c>
      <c r="C16" s="232" t="str">
        <f>'เวลาเรียน3-1'!D15</f>
        <v>เด็กชาย ภูดิท  มณฑาทิพย์</v>
      </c>
      <c r="D16" s="113"/>
      <c r="E16" s="114"/>
      <c r="F16" s="114"/>
      <c r="G16" s="115"/>
      <c r="H16" s="116"/>
      <c r="I16" s="116"/>
      <c r="J16" s="116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7"/>
      <c r="V16" s="118">
        <f t="shared" si="0"/>
        <v>0</v>
      </c>
      <c r="W16" s="114"/>
      <c r="X16" s="114"/>
      <c r="Y16" s="110">
        <f t="shared" si="1"/>
        <v>0</v>
      </c>
      <c r="Z16" s="367" t="str">
        <f t="shared" si="2"/>
        <v>0</v>
      </c>
      <c r="AA16" s="119"/>
    </row>
    <row r="17" spans="2:27" ht="20.100000000000001" customHeight="1" x14ac:dyDescent="0.5">
      <c r="B17" s="231">
        <v>11</v>
      </c>
      <c r="C17" s="232" t="str">
        <f>'เวลาเรียน3-1'!D16</f>
        <v>เด็กชาย ภาคิน  รูปกระต่าย</v>
      </c>
      <c r="D17" s="113"/>
      <c r="E17" s="114"/>
      <c r="F17" s="114"/>
      <c r="G17" s="115"/>
      <c r="H17" s="116"/>
      <c r="I17" s="116"/>
      <c r="J17" s="116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7"/>
      <c r="V17" s="118">
        <f t="shared" si="0"/>
        <v>0</v>
      </c>
      <c r="W17" s="120"/>
      <c r="X17" s="120"/>
      <c r="Y17" s="110">
        <f t="shared" si="1"/>
        <v>0</v>
      </c>
      <c r="Z17" s="367" t="str">
        <f t="shared" si="2"/>
        <v>0</v>
      </c>
      <c r="AA17" s="119"/>
    </row>
    <row r="18" spans="2:27" ht="20.100000000000001" customHeight="1" x14ac:dyDescent="0.5">
      <c r="B18" s="233">
        <v>12</v>
      </c>
      <c r="C18" s="232" t="str">
        <f>'เวลาเรียน3-1'!D17</f>
        <v>เด็กชาย ปกรณ์  นานา</v>
      </c>
      <c r="D18" s="113"/>
      <c r="E18" s="114"/>
      <c r="F18" s="114"/>
      <c r="G18" s="115"/>
      <c r="H18" s="116"/>
      <c r="I18" s="116"/>
      <c r="J18" s="116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7"/>
      <c r="V18" s="118">
        <f t="shared" si="0"/>
        <v>0</v>
      </c>
      <c r="W18" s="114"/>
      <c r="X18" s="114"/>
      <c r="Y18" s="110">
        <f t="shared" si="1"/>
        <v>0</v>
      </c>
      <c r="Z18" s="367" t="str">
        <f t="shared" si="2"/>
        <v>0</v>
      </c>
      <c r="AA18" s="119"/>
    </row>
    <row r="19" spans="2:27" ht="20.100000000000001" customHeight="1" x14ac:dyDescent="0.5">
      <c r="B19" s="231">
        <v>13</v>
      </c>
      <c r="C19" s="232" t="str">
        <f>'เวลาเรียน3-1'!D18</f>
        <v>เด็กชายศิรภัทร  แสงศรี</v>
      </c>
      <c r="D19" s="113"/>
      <c r="E19" s="114"/>
      <c r="F19" s="114">
        <v>8</v>
      </c>
      <c r="G19" s="115">
        <v>8</v>
      </c>
      <c r="H19" s="116">
        <v>8</v>
      </c>
      <c r="I19" s="116">
        <v>9</v>
      </c>
      <c r="J19" s="116">
        <v>10</v>
      </c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7"/>
      <c r="V19" s="118">
        <f t="shared" si="0"/>
        <v>43</v>
      </c>
      <c r="W19" s="120">
        <v>12</v>
      </c>
      <c r="X19" s="120">
        <v>25</v>
      </c>
      <c r="Y19" s="110">
        <f t="shared" si="1"/>
        <v>80</v>
      </c>
      <c r="Z19" s="367">
        <f t="shared" si="2"/>
        <v>4</v>
      </c>
      <c r="AA19" s="119"/>
    </row>
    <row r="20" spans="2:27" ht="20.100000000000001" customHeight="1" x14ac:dyDescent="0.5">
      <c r="B20" s="233">
        <v>14</v>
      </c>
      <c r="C20" s="232" t="str">
        <f>'เวลาเรียน3-1'!D19</f>
        <v>เด็กชาย ชรินทร์  อุตมา</v>
      </c>
      <c r="D20" s="113"/>
      <c r="E20" s="114"/>
      <c r="F20" s="114"/>
      <c r="G20" s="115"/>
      <c r="H20" s="116"/>
      <c r="I20" s="116"/>
      <c r="J20" s="116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7"/>
      <c r="V20" s="118">
        <f t="shared" si="0"/>
        <v>0</v>
      </c>
      <c r="W20" s="114"/>
      <c r="X20" s="114"/>
      <c r="Y20" s="110">
        <f t="shared" si="1"/>
        <v>0</v>
      </c>
      <c r="Z20" s="367" t="str">
        <f t="shared" si="2"/>
        <v>0</v>
      </c>
      <c r="AA20" s="119"/>
    </row>
    <row r="21" spans="2:27" ht="20.100000000000001" customHeight="1" x14ac:dyDescent="0.5">
      <c r="B21" s="231">
        <v>15</v>
      </c>
      <c r="C21" s="232" t="str">
        <f>'เวลาเรียน3-1'!D20</f>
        <v>เด็กหญิง ศิรินภา  จันทร์ภู่</v>
      </c>
      <c r="D21" s="113"/>
      <c r="E21" s="114"/>
      <c r="F21" s="114">
        <v>6</v>
      </c>
      <c r="G21" s="115">
        <v>6</v>
      </c>
      <c r="H21" s="116">
        <v>8</v>
      </c>
      <c r="I21" s="116">
        <v>8</v>
      </c>
      <c r="J21" s="116">
        <v>7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7"/>
      <c r="V21" s="118">
        <f t="shared" si="0"/>
        <v>35</v>
      </c>
      <c r="W21" s="120">
        <v>12</v>
      </c>
      <c r="X21" s="120">
        <v>20</v>
      </c>
      <c r="Y21" s="110">
        <f t="shared" si="1"/>
        <v>67</v>
      </c>
      <c r="Z21" s="367" t="str">
        <f t="shared" si="2"/>
        <v>2.5</v>
      </c>
      <c r="AA21" s="119"/>
    </row>
    <row r="22" spans="2:27" ht="20.100000000000001" customHeight="1" x14ac:dyDescent="0.5">
      <c r="B22" s="233">
        <v>16</v>
      </c>
      <c r="C22" s="232" t="str">
        <f>'เวลาเรียน3-1'!D21</f>
        <v>เด็กหญิง อินธิรา  ปรีชุม</v>
      </c>
      <c r="D22" s="113"/>
      <c r="E22" s="114"/>
      <c r="F22" s="114"/>
      <c r="G22" s="115"/>
      <c r="H22" s="116"/>
      <c r="I22" s="116"/>
      <c r="J22" s="116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7"/>
      <c r="V22" s="118">
        <f t="shared" si="0"/>
        <v>0</v>
      </c>
      <c r="W22" s="114"/>
      <c r="X22" s="114"/>
      <c r="Y22" s="110">
        <f t="shared" si="1"/>
        <v>0</v>
      </c>
      <c r="Z22" s="367" t="str">
        <f t="shared" si="2"/>
        <v>0</v>
      </c>
      <c r="AA22" s="119"/>
    </row>
    <row r="23" spans="2:27" ht="20.100000000000001" customHeight="1" x14ac:dyDescent="0.5">
      <c r="B23" s="231">
        <v>17</v>
      </c>
      <c r="C23" s="232" t="str">
        <f>'เวลาเรียน3-1'!D22</f>
        <v>เด็กชาย กรกช  ลางคุลเสน</v>
      </c>
      <c r="D23" s="113" t="s">
        <v>14</v>
      </c>
      <c r="E23" s="114"/>
      <c r="F23" s="114"/>
      <c r="G23" s="115"/>
      <c r="H23" s="116"/>
      <c r="I23" s="116"/>
      <c r="J23" s="116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7"/>
      <c r="V23" s="118">
        <f t="shared" si="0"/>
        <v>0</v>
      </c>
      <c r="W23" s="120"/>
      <c r="X23" s="120"/>
      <c r="Y23" s="110">
        <f t="shared" si="1"/>
        <v>0</v>
      </c>
      <c r="Z23" s="367" t="str">
        <f t="shared" si="2"/>
        <v>0</v>
      </c>
      <c r="AA23" s="119"/>
    </row>
    <row r="24" spans="2:27" ht="20.100000000000001" customHeight="1" x14ac:dyDescent="0.5">
      <c r="B24" s="233">
        <v>18</v>
      </c>
      <c r="C24" s="232" t="str">
        <f>'เวลาเรียน3-1'!D23</f>
        <v>เด็กหญิง ชมพูนุท  จินาวงศ์</v>
      </c>
      <c r="D24" s="113"/>
      <c r="E24" s="114"/>
      <c r="F24" s="114"/>
      <c r="G24" s="115"/>
      <c r="H24" s="116"/>
      <c r="I24" s="116"/>
      <c r="J24" s="116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7"/>
      <c r="V24" s="118">
        <f t="shared" si="0"/>
        <v>0</v>
      </c>
      <c r="W24" s="114"/>
      <c r="X24" s="114"/>
      <c r="Y24" s="110">
        <f t="shared" si="1"/>
        <v>0</v>
      </c>
      <c r="Z24" s="367" t="str">
        <f t="shared" si="2"/>
        <v>0</v>
      </c>
      <c r="AA24" s="119"/>
    </row>
    <row r="25" spans="2:27" ht="20.100000000000001" customHeight="1" x14ac:dyDescent="0.5">
      <c r="B25" s="231">
        <v>19</v>
      </c>
      <c r="C25" s="232" t="str">
        <f>'เวลาเรียน3-1'!D24</f>
        <v>เด็กหญิง ชลธิชา  อัลอูเซลี</v>
      </c>
      <c r="D25" s="113"/>
      <c r="E25" s="114"/>
      <c r="F25" s="114">
        <v>7</v>
      </c>
      <c r="G25" s="115">
        <v>7</v>
      </c>
      <c r="H25" s="116">
        <v>8</v>
      </c>
      <c r="I25" s="116">
        <v>8</v>
      </c>
      <c r="J25" s="116">
        <v>9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7"/>
      <c r="V25" s="118">
        <f t="shared" si="0"/>
        <v>39</v>
      </c>
      <c r="W25" s="120">
        <v>11</v>
      </c>
      <c r="X25" s="120">
        <v>25</v>
      </c>
      <c r="Y25" s="110">
        <f t="shared" si="1"/>
        <v>75</v>
      </c>
      <c r="Z25" s="367" t="str">
        <f t="shared" si="2"/>
        <v>3.5</v>
      </c>
      <c r="AA25" s="119"/>
    </row>
    <row r="26" spans="2:27" ht="20.100000000000001" customHeight="1" x14ac:dyDescent="0.5">
      <c r="B26" s="233">
        <v>20</v>
      </c>
      <c r="C26" s="232" t="str">
        <f>'เวลาเรียน3-1'!D25</f>
        <v>เด็กหญิง ณัฐกานต์  ปัญญาใส</v>
      </c>
      <c r="D26" s="113"/>
      <c r="E26" s="114"/>
      <c r="F26" s="114"/>
      <c r="G26" s="115"/>
      <c r="H26" s="116"/>
      <c r="I26" s="116"/>
      <c r="J26" s="116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7"/>
      <c r="V26" s="118">
        <f t="shared" si="0"/>
        <v>0</v>
      </c>
      <c r="W26" s="114"/>
      <c r="X26" s="114"/>
      <c r="Y26" s="110">
        <f t="shared" si="1"/>
        <v>0</v>
      </c>
      <c r="Z26" s="367" t="str">
        <f t="shared" si="2"/>
        <v>0</v>
      </c>
      <c r="AA26" s="119"/>
    </row>
    <row r="27" spans="2:27" ht="20.100000000000001" customHeight="1" x14ac:dyDescent="0.5">
      <c r="B27" s="231">
        <v>21</v>
      </c>
      <c r="C27" s="232" t="str">
        <f>'เวลาเรียน3-1'!D26</f>
        <v>เด็กชาย อานนท์  ก้อนผา</v>
      </c>
      <c r="D27" s="113"/>
      <c r="E27" s="114"/>
      <c r="F27" s="114"/>
      <c r="G27" s="115"/>
      <c r="H27" s="116"/>
      <c r="I27" s="116"/>
      <c r="J27" s="116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7"/>
      <c r="V27" s="118">
        <f t="shared" si="0"/>
        <v>0</v>
      </c>
      <c r="W27" s="120"/>
      <c r="X27" s="120"/>
      <c r="Y27" s="110">
        <f t="shared" si="1"/>
        <v>0</v>
      </c>
      <c r="Z27" s="367" t="str">
        <f t="shared" si="2"/>
        <v>0</v>
      </c>
      <c r="AA27" s="119"/>
    </row>
    <row r="28" spans="2:27" ht="20.100000000000001" customHeight="1" x14ac:dyDescent="0.5">
      <c r="B28" s="233">
        <v>22</v>
      </c>
      <c r="C28" s="232" t="str">
        <f>'เวลาเรียน3-1'!D27</f>
        <v>เด็กชาย สัชฌุกร  เช้าวันดี</v>
      </c>
      <c r="D28" s="113"/>
      <c r="E28" s="114"/>
      <c r="F28" s="114">
        <v>9</v>
      </c>
      <c r="G28" s="115">
        <v>8</v>
      </c>
      <c r="H28" s="116">
        <v>9</v>
      </c>
      <c r="I28" s="116">
        <v>10</v>
      </c>
      <c r="J28" s="116">
        <v>10</v>
      </c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7"/>
      <c r="V28" s="118">
        <f t="shared" si="0"/>
        <v>46</v>
      </c>
      <c r="W28" s="114">
        <v>18</v>
      </c>
      <c r="X28" s="114">
        <v>28</v>
      </c>
      <c r="Y28" s="110">
        <f t="shared" si="1"/>
        <v>92</v>
      </c>
      <c r="Z28" s="367">
        <f t="shared" si="2"/>
        <v>4</v>
      </c>
      <c r="AA28" s="119"/>
    </row>
    <row r="29" spans="2:27" ht="20.100000000000001" customHeight="1" x14ac:dyDescent="0.5">
      <c r="B29" s="231">
        <v>23</v>
      </c>
      <c r="C29" s="232" t="str">
        <f>'เวลาเรียน3-1'!D28</f>
        <v>เด็กหญิง เขมิกา  ปานสันเทียะ</v>
      </c>
      <c r="D29" s="113"/>
      <c r="E29" s="114"/>
      <c r="F29" s="114">
        <v>5</v>
      </c>
      <c r="G29" s="115">
        <v>5</v>
      </c>
      <c r="H29" s="116">
        <v>5</v>
      </c>
      <c r="I29" s="116">
        <v>5</v>
      </c>
      <c r="J29" s="116">
        <v>5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7"/>
      <c r="V29" s="118">
        <f t="shared" ref="V29" si="3">SUM(D29:U29)</f>
        <v>25</v>
      </c>
      <c r="W29" s="120"/>
      <c r="X29" s="120"/>
      <c r="Y29" s="110">
        <f t="shared" ref="Y29" si="4">SUM(V29:X29)</f>
        <v>25</v>
      </c>
      <c r="Z29" s="367" t="str">
        <f t="shared" ref="Z29" si="5">IF(Y29&lt;50,"0",IF(Y29&lt;55,"1",IF(Y29&lt;60,"1.5",IF(Y29&lt;65,"2",IF(Y29&lt;70,"2.5",IF(Y29&lt;75,"3",IF(Y29&lt;80,"3.5",4)))))))</f>
        <v>0</v>
      </c>
      <c r="AA29" s="119"/>
    </row>
    <row r="30" spans="2:27" ht="20.100000000000001" customHeight="1" x14ac:dyDescent="0.5">
      <c r="B30" s="233">
        <v>24</v>
      </c>
      <c r="C30" s="232"/>
      <c r="D30" s="113"/>
      <c r="E30" s="114"/>
      <c r="F30" s="114"/>
      <c r="G30" s="115"/>
      <c r="H30" s="116"/>
      <c r="I30" s="116"/>
      <c r="J30" s="116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7"/>
      <c r="V30" s="118"/>
      <c r="W30" s="114"/>
      <c r="X30" s="114"/>
      <c r="Y30" s="110"/>
      <c r="Z30" s="367"/>
      <c r="AA30" s="119"/>
    </row>
    <row r="31" spans="2:27" ht="20.100000000000001" customHeight="1" x14ac:dyDescent="0.5">
      <c r="B31" s="234">
        <v>25</v>
      </c>
      <c r="C31" s="232"/>
      <c r="D31" s="113"/>
      <c r="E31" s="114"/>
      <c r="F31" s="114"/>
      <c r="G31" s="115"/>
      <c r="H31" s="116"/>
      <c r="I31" s="116"/>
      <c r="J31" s="116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7"/>
      <c r="V31" s="118"/>
      <c r="W31" s="114"/>
      <c r="X31" s="114"/>
      <c r="Y31" s="110"/>
      <c r="Z31" s="367"/>
      <c r="AA31" s="122"/>
    </row>
    <row r="32" spans="2:27" ht="20.100000000000001" customHeight="1" x14ac:dyDescent="0.5">
      <c r="B32" s="112">
        <v>26</v>
      </c>
      <c r="C32" s="103"/>
      <c r="D32" s="113"/>
      <c r="E32" s="114"/>
      <c r="F32" s="114"/>
      <c r="G32" s="115"/>
      <c r="H32" s="116"/>
      <c r="I32" s="116"/>
      <c r="J32" s="116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7"/>
      <c r="V32" s="118"/>
      <c r="W32" s="114"/>
      <c r="X32" s="114"/>
      <c r="Y32" s="110"/>
      <c r="Z32" s="367"/>
      <c r="AA32" s="119"/>
    </row>
    <row r="33" spans="2:27" ht="20.100000000000001" customHeight="1" x14ac:dyDescent="0.5">
      <c r="B33" s="102">
        <v>27</v>
      </c>
      <c r="C33" s="103"/>
      <c r="D33" s="113"/>
      <c r="E33" s="114"/>
      <c r="F33" s="114"/>
      <c r="G33" s="115"/>
      <c r="H33" s="116"/>
      <c r="I33" s="116"/>
      <c r="J33" s="116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7"/>
      <c r="V33" s="118"/>
      <c r="W33" s="114"/>
      <c r="X33" s="114"/>
      <c r="Y33" s="110"/>
      <c r="Z33" s="367"/>
      <c r="AA33" s="119"/>
    </row>
    <row r="34" spans="2:27" ht="20.100000000000001" customHeight="1" x14ac:dyDescent="0.5">
      <c r="B34" s="112">
        <v>28</v>
      </c>
      <c r="C34" s="103"/>
      <c r="D34" s="113"/>
      <c r="E34" s="114"/>
      <c r="F34" s="114"/>
      <c r="G34" s="115"/>
      <c r="H34" s="116"/>
      <c r="I34" s="116"/>
      <c r="J34" s="116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7"/>
      <c r="V34" s="118"/>
      <c r="W34" s="114"/>
      <c r="X34" s="114"/>
      <c r="Y34" s="110"/>
      <c r="Z34" s="367"/>
      <c r="AA34" s="119"/>
    </row>
    <row r="35" spans="2:27" ht="20.100000000000001" customHeight="1" x14ac:dyDescent="0.5">
      <c r="B35" s="102">
        <v>29</v>
      </c>
      <c r="C35" s="103"/>
      <c r="D35" s="113"/>
      <c r="E35" s="114"/>
      <c r="F35" s="114"/>
      <c r="G35" s="115"/>
      <c r="H35" s="116"/>
      <c r="I35" s="116"/>
      <c r="J35" s="116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7"/>
      <c r="V35" s="118"/>
      <c r="W35" s="114"/>
      <c r="X35" s="114"/>
      <c r="Y35" s="110"/>
      <c r="Z35" s="367"/>
      <c r="AA35" s="119"/>
    </row>
    <row r="36" spans="2:27" ht="20.100000000000001" customHeight="1" x14ac:dyDescent="0.5">
      <c r="B36" s="112">
        <v>30</v>
      </c>
      <c r="C36" s="103"/>
      <c r="D36" s="113"/>
      <c r="E36" s="114"/>
      <c r="F36" s="114"/>
      <c r="G36" s="115"/>
      <c r="H36" s="116"/>
      <c r="I36" s="116"/>
      <c r="J36" s="116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7"/>
      <c r="V36" s="118"/>
      <c r="W36" s="114"/>
      <c r="X36" s="114"/>
      <c r="Y36" s="110"/>
      <c r="Z36" s="367"/>
      <c r="AA36" s="119"/>
    </row>
    <row r="37" spans="2:27" ht="20.100000000000001" customHeight="1" x14ac:dyDescent="0.5">
      <c r="B37" s="102">
        <v>31</v>
      </c>
      <c r="C37" s="103"/>
      <c r="D37" s="113"/>
      <c r="E37" s="114"/>
      <c r="F37" s="114"/>
      <c r="G37" s="115"/>
      <c r="H37" s="116"/>
      <c r="I37" s="116"/>
      <c r="J37" s="116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7"/>
      <c r="V37" s="118"/>
      <c r="W37" s="114"/>
      <c r="X37" s="114"/>
      <c r="Y37" s="110"/>
      <c r="Z37" s="367"/>
      <c r="AA37" s="119"/>
    </row>
    <row r="38" spans="2:27" ht="20.100000000000001" customHeight="1" x14ac:dyDescent="0.5">
      <c r="B38" s="112">
        <v>32</v>
      </c>
      <c r="C38" s="103"/>
      <c r="D38" s="113"/>
      <c r="E38" s="114"/>
      <c r="F38" s="114"/>
      <c r="G38" s="115"/>
      <c r="H38" s="116"/>
      <c r="I38" s="116"/>
      <c r="J38" s="116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7"/>
      <c r="V38" s="118"/>
      <c r="W38" s="114"/>
      <c r="X38" s="114"/>
      <c r="Y38" s="110"/>
      <c r="Z38" s="367"/>
      <c r="AA38" s="119"/>
    </row>
    <row r="39" spans="2:27" ht="20.100000000000001" customHeight="1" x14ac:dyDescent="0.5">
      <c r="B39" s="112">
        <v>33</v>
      </c>
      <c r="C39" s="103"/>
      <c r="D39" s="113"/>
      <c r="E39" s="114"/>
      <c r="F39" s="114"/>
      <c r="G39" s="115"/>
      <c r="H39" s="116"/>
      <c r="I39" s="116"/>
      <c r="J39" s="116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7"/>
      <c r="V39" s="118"/>
      <c r="W39" s="114"/>
      <c r="X39" s="114"/>
      <c r="Y39" s="110"/>
      <c r="Z39" s="367"/>
      <c r="AA39" s="119"/>
    </row>
    <row r="40" spans="2:27" ht="20.100000000000001" customHeight="1" x14ac:dyDescent="0.5">
      <c r="B40" s="112">
        <v>34</v>
      </c>
      <c r="C40" s="103"/>
      <c r="D40" s="113"/>
      <c r="E40" s="114"/>
      <c r="F40" s="114"/>
      <c r="G40" s="115"/>
      <c r="H40" s="116"/>
      <c r="I40" s="116"/>
      <c r="J40" s="116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7"/>
      <c r="V40" s="118"/>
      <c r="W40" s="114"/>
      <c r="X40" s="114"/>
      <c r="Y40" s="110"/>
      <c r="Z40" s="367"/>
      <c r="AA40" s="119"/>
    </row>
    <row r="41" spans="2:27" ht="20.100000000000001" customHeight="1" thickBot="1" x14ac:dyDescent="0.55000000000000004">
      <c r="B41" s="390">
        <v>35</v>
      </c>
      <c r="C41" s="391"/>
      <c r="D41" s="392"/>
      <c r="E41" s="380"/>
      <c r="F41" s="380"/>
      <c r="G41" s="381"/>
      <c r="H41" s="393"/>
      <c r="I41" s="393"/>
      <c r="J41" s="393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94"/>
      <c r="V41" s="395"/>
      <c r="W41" s="380"/>
      <c r="X41" s="380"/>
      <c r="Y41" s="396"/>
      <c r="Z41" s="397"/>
      <c r="AA41" s="398"/>
    </row>
    <row r="42" spans="2:27" ht="17.100000000000001" customHeight="1" x14ac:dyDescent="0.5"/>
    <row r="43" spans="2:27" ht="17.100000000000001" customHeight="1" x14ac:dyDescent="0.55000000000000004">
      <c r="P43" s="123" t="s">
        <v>26</v>
      </c>
      <c r="Q43" s="123"/>
      <c r="R43" s="123"/>
      <c r="S43" s="124">
        <v>0</v>
      </c>
      <c r="U43" s="125" t="s">
        <v>27</v>
      </c>
      <c r="V43" s="126"/>
      <c r="W43" s="127">
        <f>COUNTIF($Z$7:$Z$42,"1")</f>
        <v>2</v>
      </c>
      <c r="X43" s="128" t="s">
        <v>28</v>
      </c>
      <c r="Z43" s="129"/>
    </row>
    <row r="44" spans="2:27" ht="17.100000000000001" customHeight="1" x14ac:dyDescent="0.55000000000000004">
      <c r="P44" s="123" t="s">
        <v>26</v>
      </c>
      <c r="R44" s="123"/>
      <c r="S44" s="124">
        <v>1</v>
      </c>
      <c r="U44" s="125" t="s">
        <v>27</v>
      </c>
      <c r="V44" s="126"/>
      <c r="W44" s="127">
        <f>COUNTIF($Z$7:$Z$42,"1.5")</f>
        <v>2</v>
      </c>
      <c r="X44" s="128" t="s">
        <v>28</v>
      </c>
    </row>
    <row r="45" spans="2:27" ht="17.100000000000001" customHeight="1" x14ac:dyDescent="0.55000000000000004">
      <c r="P45" s="123" t="s">
        <v>26</v>
      </c>
      <c r="Q45" s="123"/>
      <c r="R45" s="123"/>
      <c r="S45" s="505">
        <v>1.5</v>
      </c>
      <c r="T45" s="506"/>
      <c r="U45" s="125" t="s">
        <v>27</v>
      </c>
      <c r="V45" s="126"/>
      <c r="W45" s="127">
        <f>COUNTIF($Z$7:$Z$42,"2")</f>
        <v>1</v>
      </c>
      <c r="X45" s="128" t="s">
        <v>28</v>
      </c>
    </row>
    <row r="46" spans="2:27" ht="17.100000000000001" customHeight="1" x14ac:dyDescent="0.55000000000000004">
      <c r="P46" s="123" t="s">
        <v>26</v>
      </c>
      <c r="Q46" s="123"/>
      <c r="R46" s="123"/>
      <c r="S46" s="130">
        <v>2</v>
      </c>
      <c r="U46" s="125" t="s">
        <v>27</v>
      </c>
      <c r="V46" s="126"/>
      <c r="W46" s="127">
        <f>COUNTIF($Z$7:$Z$42,"2.5")</f>
        <v>1</v>
      </c>
      <c r="X46" s="128" t="s">
        <v>28</v>
      </c>
      <c r="Z46" s="129"/>
    </row>
    <row r="47" spans="2:27" ht="17.100000000000001" customHeight="1" x14ac:dyDescent="0.55000000000000004">
      <c r="P47" s="123" t="s">
        <v>26</v>
      </c>
      <c r="Q47" s="123"/>
      <c r="R47" s="123"/>
      <c r="S47" s="505">
        <v>2.5</v>
      </c>
      <c r="T47" s="507"/>
      <c r="U47" s="125" t="s">
        <v>27</v>
      </c>
      <c r="V47" s="126"/>
      <c r="W47" s="127">
        <f>COUNTIF($Z$7:$Z$42,"3")</f>
        <v>2</v>
      </c>
      <c r="X47" s="128" t="s">
        <v>28</v>
      </c>
    </row>
    <row r="48" spans="2:27" ht="17.100000000000001" customHeight="1" x14ac:dyDescent="0.55000000000000004">
      <c r="P48" s="123" t="s">
        <v>26</v>
      </c>
      <c r="Q48" s="123"/>
      <c r="R48" s="123"/>
      <c r="S48" s="124">
        <v>3</v>
      </c>
      <c r="U48" s="125" t="s">
        <v>27</v>
      </c>
      <c r="V48" s="126"/>
      <c r="W48" s="127">
        <f>COUNTIF($Z$7:$Z$42,"3.5")</f>
        <v>1</v>
      </c>
      <c r="X48" s="128" t="s">
        <v>28</v>
      </c>
    </row>
    <row r="49" spans="16:24" ht="17.100000000000001" customHeight="1" x14ac:dyDescent="0.55000000000000004">
      <c r="P49" s="123" t="s">
        <v>26</v>
      </c>
      <c r="Q49" s="123"/>
      <c r="R49" s="123"/>
      <c r="S49" s="505">
        <v>3.5</v>
      </c>
      <c r="T49" s="507"/>
      <c r="U49" s="125" t="s">
        <v>27</v>
      </c>
      <c r="V49" s="126"/>
      <c r="W49" s="127">
        <f>COUNTIF($Z$7:$Z$42,"4")</f>
        <v>3</v>
      </c>
      <c r="X49" s="128" t="s">
        <v>28</v>
      </c>
    </row>
    <row r="50" spans="16:24" ht="17.100000000000001" customHeight="1" x14ac:dyDescent="0.55000000000000004">
      <c r="P50" s="123" t="s">
        <v>26</v>
      </c>
      <c r="Q50" s="123"/>
      <c r="R50" s="123"/>
      <c r="S50" s="124">
        <v>4</v>
      </c>
      <c r="U50" s="125" t="s">
        <v>27</v>
      </c>
      <c r="V50" s="126"/>
      <c r="W50" s="127">
        <f>COUNTIF($Z$7:$Z$42,"0")</f>
        <v>11</v>
      </c>
      <c r="X50" s="128" t="s">
        <v>28</v>
      </c>
    </row>
    <row r="51" spans="16:24" ht="17.100000000000001" customHeight="1" x14ac:dyDescent="0.55000000000000004">
      <c r="Q51" s="128" t="s">
        <v>30</v>
      </c>
      <c r="S51" s="124" t="s">
        <v>17</v>
      </c>
      <c r="U51" s="125" t="s">
        <v>27</v>
      </c>
      <c r="V51" s="126"/>
      <c r="W51" s="127">
        <f>COUNTIF($Z$7:$Z$42,"ร")</f>
        <v>0</v>
      </c>
      <c r="X51" s="128" t="s">
        <v>28</v>
      </c>
    </row>
    <row r="52" spans="16:24" ht="17.100000000000001" customHeight="1" x14ac:dyDescent="0.55000000000000004">
      <c r="Q52" s="128" t="s">
        <v>30</v>
      </c>
      <c r="S52" s="128" t="s">
        <v>18</v>
      </c>
      <c r="U52" s="125" t="s">
        <v>27</v>
      </c>
      <c r="V52" s="126"/>
      <c r="W52" s="127">
        <f>COUNTIF($Z$7:$Z$42,"มส")</f>
        <v>0</v>
      </c>
      <c r="X52" s="128" t="s">
        <v>28</v>
      </c>
    </row>
    <row r="53" spans="16:24" ht="17.100000000000001" customHeight="1" x14ac:dyDescent="0.55000000000000004">
      <c r="Q53" s="128" t="s">
        <v>30</v>
      </c>
      <c r="S53" s="128" t="s">
        <v>19</v>
      </c>
      <c r="U53" s="125" t="s">
        <v>27</v>
      </c>
      <c r="V53" s="126"/>
      <c r="W53" s="127">
        <f>COUNTIF($Z$7:$Z$42,"ผ")</f>
        <v>0</v>
      </c>
      <c r="X53" s="128" t="s">
        <v>28</v>
      </c>
    </row>
    <row r="54" spans="16:24" ht="17.100000000000001" customHeight="1" x14ac:dyDescent="0.55000000000000004">
      <c r="Q54" s="128" t="s">
        <v>30</v>
      </c>
      <c r="S54" s="128" t="s">
        <v>20</v>
      </c>
      <c r="U54" s="125" t="s">
        <v>27</v>
      </c>
      <c r="V54" s="126"/>
      <c r="W54" s="127">
        <f>COUNTIF($Z$7:$Z$42,"มผ")</f>
        <v>0</v>
      </c>
      <c r="X54" s="128" t="s">
        <v>28</v>
      </c>
    </row>
    <row r="55" spans="16:24" ht="17.100000000000001" customHeight="1" x14ac:dyDescent="0.55000000000000004">
      <c r="R55" s="126"/>
      <c r="S55" s="126"/>
      <c r="T55" s="128"/>
      <c r="U55" s="128"/>
      <c r="V55" s="128"/>
      <c r="W55" s="127">
        <f>SUM(W43:W54)</f>
        <v>23</v>
      </c>
      <c r="X55" s="128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J432"/>
  <sheetViews>
    <sheetView view="pageBreakPreview" topLeftCell="A7" zoomScaleNormal="100" zoomScaleSheetLayoutView="100" workbookViewId="0">
      <selection activeCell="C25" sqref="C25:F27"/>
    </sheetView>
  </sheetViews>
  <sheetFormatPr defaultColWidth="9.140625" defaultRowHeight="24" x14ac:dyDescent="0.55000000000000004"/>
  <cols>
    <col min="1" max="1" width="4.5703125" style="1" customWidth="1"/>
    <col min="2" max="2" width="5.42578125" style="11" customWidth="1"/>
    <col min="3" max="3" width="9.140625" style="11"/>
    <col min="4" max="4" width="29.28515625" style="1" customWidth="1"/>
    <col min="5" max="6" width="9.28515625" style="11" customWidth="1"/>
    <col min="7" max="8" width="11" style="1" customWidth="1"/>
    <col min="9" max="9" width="11" style="12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3" t="s">
        <v>65</v>
      </c>
      <c r="C1" s="533"/>
      <c r="D1" s="533"/>
      <c r="E1" s="533"/>
      <c r="F1" s="533"/>
      <c r="G1" s="533"/>
      <c r="H1" s="533"/>
      <c r="I1" s="533"/>
      <c r="J1" s="533"/>
    </row>
    <row r="2" spans="2:10" ht="24.95" customHeight="1" x14ac:dyDescent="0.55000000000000004">
      <c r="B2" s="533" t="s">
        <v>92</v>
      </c>
      <c r="C2" s="533"/>
      <c r="D2" s="533"/>
      <c r="E2" s="533"/>
      <c r="F2" s="533"/>
      <c r="G2" s="533"/>
      <c r="H2" s="533"/>
      <c r="I2" s="533"/>
      <c r="J2" s="533"/>
    </row>
    <row r="3" spans="2:10" s="5" customFormat="1" ht="18" customHeight="1" x14ac:dyDescent="0.5">
      <c r="B3" s="534" t="s">
        <v>33</v>
      </c>
      <c r="C3" s="534" t="s">
        <v>34</v>
      </c>
      <c r="D3" s="535" t="s">
        <v>51</v>
      </c>
      <c r="E3" s="2" t="s">
        <v>3</v>
      </c>
      <c r="F3" s="2" t="s">
        <v>66</v>
      </c>
      <c r="G3" s="536" t="s">
        <v>43</v>
      </c>
      <c r="H3" s="16"/>
      <c r="I3" s="3"/>
      <c r="J3" s="4"/>
    </row>
    <row r="4" spans="2:10" s="5" customFormat="1" ht="18" customHeight="1" x14ac:dyDescent="0.5">
      <c r="B4" s="534"/>
      <c r="C4" s="534"/>
      <c r="D4" s="535"/>
      <c r="E4" s="6">
        <v>100</v>
      </c>
      <c r="F4" s="6" t="s">
        <v>67</v>
      </c>
      <c r="G4" s="536"/>
      <c r="H4" s="17"/>
      <c r="I4" s="249"/>
      <c r="J4" s="7"/>
    </row>
    <row r="5" spans="2:10" s="5" customFormat="1" ht="20.100000000000001" customHeight="1" x14ac:dyDescent="0.5">
      <c r="B5" s="8">
        <v>1</v>
      </c>
      <c r="C5" s="8">
        <f>'เวลาเรียน3-1'!C6</f>
        <v>12220</v>
      </c>
      <c r="D5" s="18" t="str">
        <f>'เวลาเรียน3-1'!D6</f>
        <v>นายธนพล  พุ่มบัว</v>
      </c>
      <c r="E5" s="8">
        <f>'รวมคะแนน3-1'!Y7</f>
        <v>57</v>
      </c>
      <c r="F5" s="8" t="str">
        <f>'รวมคะแนน3-1'!Z7</f>
        <v>1.5</v>
      </c>
      <c r="G5" s="9"/>
      <c r="H5" s="527" t="s">
        <v>15</v>
      </c>
      <c r="I5" s="527"/>
      <c r="J5" s="528"/>
    </row>
    <row r="6" spans="2:10" s="5" customFormat="1" ht="20.100000000000001" customHeight="1" x14ac:dyDescent="0.5">
      <c r="B6" s="8">
        <v>2</v>
      </c>
      <c r="C6" s="8">
        <f>'เวลาเรียน3-1'!C7</f>
        <v>12461</v>
      </c>
      <c r="D6" s="18" t="str">
        <f>'เวลาเรียน3-1'!D7</f>
        <v>เด็กหญิง สิริราช  สีบุญ</v>
      </c>
      <c r="E6" s="8">
        <f>'รวมคะแนน3-1'!Y8</f>
        <v>52</v>
      </c>
      <c r="F6" s="8" t="str">
        <f>'รวมคะแนน3-1'!Z8</f>
        <v>1</v>
      </c>
      <c r="G6" s="9"/>
      <c r="H6" s="17" t="s">
        <v>68</v>
      </c>
      <c r="I6" s="249">
        <f>'รวมคะแนน3-1'!W44</f>
        <v>2</v>
      </c>
      <c r="J6" s="250" t="s">
        <v>28</v>
      </c>
    </row>
    <row r="7" spans="2:10" s="5" customFormat="1" ht="20.100000000000001" customHeight="1" x14ac:dyDescent="0.5">
      <c r="B7" s="8">
        <v>3</v>
      </c>
      <c r="C7" s="8">
        <f>'เวลาเรียน3-1'!C8</f>
        <v>12464</v>
      </c>
      <c r="D7" s="18" t="str">
        <f>'เวลาเรียน3-1'!D8</f>
        <v>เด็กหญิง วริศรา  วงศ์ศรีวิชัย</v>
      </c>
      <c r="E7" s="8">
        <f>'รวมคะแนน3-1'!Y9</f>
        <v>59</v>
      </c>
      <c r="F7" s="8" t="str">
        <f>'รวมคะแนน3-1'!Z9</f>
        <v>1.5</v>
      </c>
      <c r="G7" s="9"/>
      <c r="H7" s="17" t="s">
        <v>69</v>
      </c>
      <c r="I7" s="249">
        <f>'รวมคะแนน3-1'!W45</f>
        <v>1</v>
      </c>
      <c r="J7" s="250" t="s">
        <v>28</v>
      </c>
    </row>
    <row r="8" spans="2:10" s="5" customFormat="1" ht="20.100000000000001" customHeight="1" x14ac:dyDescent="0.5">
      <c r="B8" s="8">
        <v>4</v>
      </c>
      <c r="C8" s="8">
        <f>'เวลาเรียน3-1'!C9</f>
        <v>12465</v>
      </c>
      <c r="D8" s="18" t="str">
        <f>'เวลาเรียน3-1'!D9</f>
        <v>เด็กหญิง รมิตา  สว่างชูแก้ว</v>
      </c>
      <c r="E8" s="8">
        <f>'รวมคะแนน3-1'!Y10</f>
        <v>63</v>
      </c>
      <c r="F8" s="8" t="str">
        <f>'รวมคะแนน3-1'!Z10</f>
        <v>2</v>
      </c>
      <c r="G8" s="9"/>
      <c r="H8" s="17" t="s">
        <v>70</v>
      </c>
      <c r="I8" s="249">
        <f>'รวมคะแนน3-1'!W46</f>
        <v>1</v>
      </c>
      <c r="J8" s="250" t="s">
        <v>28</v>
      </c>
    </row>
    <row r="9" spans="2:10" s="5" customFormat="1" ht="20.100000000000001" customHeight="1" x14ac:dyDescent="0.5">
      <c r="B9" s="8">
        <v>5</v>
      </c>
      <c r="C9" s="8">
        <f>'เวลาเรียน3-1'!C10</f>
        <v>12486</v>
      </c>
      <c r="D9" s="18" t="str">
        <f>'เวลาเรียน3-1'!D10</f>
        <v>เด็กชาย วงศกร  ทองมาก</v>
      </c>
      <c r="E9" s="8">
        <f>'รวมคะแนน3-1'!Y11</f>
        <v>71</v>
      </c>
      <c r="F9" s="8" t="str">
        <f>'รวมคะแนน3-1'!Z11</f>
        <v>3</v>
      </c>
      <c r="G9" s="9"/>
      <c r="H9" s="17" t="s">
        <v>71</v>
      </c>
      <c r="I9" s="249">
        <f>'รวมคะแนน3-1'!W47</f>
        <v>2</v>
      </c>
      <c r="J9" s="250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'เวลาเรียน3-1'!C11</f>
        <v>12511</v>
      </c>
      <c r="D10" s="18" t="str">
        <f>'เวลาเรียน3-1'!D11</f>
        <v>เด็กชาย สุรชาติ  เรืองสุวรรณ</v>
      </c>
      <c r="E10" s="8">
        <f>'รวมคะแนน3-1'!Y12</f>
        <v>54</v>
      </c>
      <c r="F10" s="8" t="str">
        <f>'รวมคะแนน3-1'!Z12</f>
        <v>1</v>
      </c>
      <c r="G10" s="9"/>
      <c r="H10" s="17" t="s">
        <v>72</v>
      </c>
      <c r="I10" s="249">
        <f>'รวมคะแนน3-1'!W48</f>
        <v>1</v>
      </c>
      <c r="J10" s="250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'เวลาเรียน3-1'!C12</f>
        <v>12531</v>
      </c>
      <c r="D11" s="18" t="str">
        <f>'เวลาเรียน3-1'!D12</f>
        <v>เด็กหญิง ศศิวิมล  ศรีวิเชียร</v>
      </c>
      <c r="E11" s="8">
        <f>'รวมคะแนน3-1'!Y13</f>
        <v>0</v>
      </c>
      <c r="F11" s="8" t="str">
        <f>'รวมคะแนน3-1'!Z13</f>
        <v>0</v>
      </c>
      <c r="G11" s="9"/>
      <c r="H11" s="17" t="s">
        <v>73</v>
      </c>
      <c r="I11" s="249">
        <f>'รวมคะแนน3-1'!W49</f>
        <v>3</v>
      </c>
      <c r="J11" s="250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'เวลาเรียน3-1'!C13</f>
        <v>12536</v>
      </c>
      <c r="D12" s="18" t="str">
        <f>'เวลาเรียน3-1'!D13</f>
        <v>เด็กหญิง กนกวรรณ  สมหมาย</v>
      </c>
      <c r="E12" s="8">
        <f>'รวมคะแนน3-1'!Y14</f>
        <v>86</v>
      </c>
      <c r="F12" s="8">
        <f>'รวมคะแนน3-1'!Z14</f>
        <v>4</v>
      </c>
      <c r="G12" s="9"/>
      <c r="H12" s="17" t="s">
        <v>74</v>
      </c>
      <c r="I12" s="249">
        <f>'รวมคะแนน3-1'!W50</f>
        <v>11</v>
      </c>
      <c r="J12" s="250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'เวลาเรียน3-1'!C14</f>
        <v>12539</v>
      </c>
      <c r="D13" s="18" t="str">
        <f>'เวลาเรียน3-1'!D14</f>
        <v>เด็กหญิง ปัญจพร  เจริญใหญ่</v>
      </c>
      <c r="E13" s="8">
        <f>'รวมคะแนน3-1'!Y15</f>
        <v>74</v>
      </c>
      <c r="F13" s="8" t="str">
        <f>'รวมคะแนน3-1'!Z15</f>
        <v>3</v>
      </c>
      <c r="G13" s="9"/>
      <c r="H13" s="19" t="s">
        <v>75</v>
      </c>
      <c r="I13" s="251">
        <f>SUM(I6:I12)</f>
        <v>21</v>
      </c>
      <c r="J13" s="252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'เวลาเรียน3-1'!C15</f>
        <v>12544</v>
      </c>
      <c r="D14" s="18" t="str">
        <f>'เวลาเรียน3-1'!D15</f>
        <v>เด็กชาย ภูดิท  มณฑาทิพย์</v>
      </c>
      <c r="E14" s="8">
        <f>'รวมคะแนน3-1'!Y16</f>
        <v>0</v>
      </c>
      <c r="F14" s="8" t="str">
        <f>'รวมคะแนน3-1'!Z16</f>
        <v>0</v>
      </c>
      <c r="G14" s="9"/>
      <c r="H14" s="17" t="s">
        <v>76</v>
      </c>
      <c r="I14" s="249">
        <f>'รวมคะแนน3-1'!W43</f>
        <v>2</v>
      </c>
      <c r="J14" s="250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'เวลาเรียน3-1'!C16</f>
        <v>12547</v>
      </c>
      <c r="D15" s="18" t="str">
        <f>'เวลาเรียน3-1'!D16</f>
        <v>เด็กชาย ภาคิน  รูปกระต่าย</v>
      </c>
      <c r="E15" s="8">
        <f>'รวมคะแนน3-1'!Y17</f>
        <v>0</v>
      </c>
      <c r="F15" s="8" t="str">
        <f>'รวมคะแนน3-1'!Z17</f>
        <v>0</v>
      </c>
      <c r="G15" s="9"/>
      <c r="H15" s="17" t="s">
        <v>17</v>
      </c>
      <c r="I15" s="249">
        <f>'รวมคะแนน3-1'!W51</f>
        <v>0</v>
      </c>
      <c r="J15" s="250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'เวลาเรียน3-1'!C17</f>
        <v>12550</v>
      </c>
      <c r="D16" s="18" t="str">
        <f>'เวลาเรียน3-1'!D17</f>
        <v>เด็กชาย ปกรณ์  นานา</v>
      </c>
      <c r="E16" s="8">
        <f>'รวมคะแนน3-1'!Y18</f>
        <v>0</v>
      </c>
      <c r="F16" s="8" t="str">
        <f>'รวมคะแนน3-1'!Z18</f>
        <v>0</v>
      </c>
      <c r="G16" s="9"/>
      <c r="H16" s="17" t="s">
        <v>18</v>
      </c>
      <c r="I16" s="249">
        <f>'รวมคะแนน3-1'!W52</f>
        <v>0</v>
      </c>
      <c r="J16" s="250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'เวลาเรียน3-1'!C18</f>
        <v>12551</v>
      </c>
      <c r="D17" s="18" t="str">
        <f>'เวลาเรียน3-1'!D18</f>
        <v>เด็กชายศิรภัทร  แสงศรี</v>
      </c>
      <c r="E17" s="8">
        <f>'รวมคะแนน3-1'!Y19</f>
        <v>80</v>
      </c>
      <c r="F17" s="8">
        <f>'รวมคะแนน3-1'!Z19</f>
        <v>4</v>
      </c>
      <c r="G17" s="9"/>
      <c r="H17" s="19" t="s">
        <v>77</v>
      </c>
      <c r="I17" s="251">
        <f>SUM(I14:I16)</f>
        <v>2</v>
      </c>
      <c r="J17" s="252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'เวลาเรียน3-1'!C19</f>
        <v>12556</v>
      </c>
      <c r="D18" s="18" t="str">
        <f>'เวลาเรียน3-1'!D19</f>
        <v>เด็กชาย ชรินทร์  อุตมา</v>
      </c>
      <c r="E18" s="8">
        <f>'รวมคะแนน3-1'!Y20</f>
        <v>0</v>
      </c>
      <c r="F18" s="8" t="str">
        <f>'รวมคะแนน3-1'!Z20</f>
        <v>0</v>
      </c>
      <c r="G18" s="9"/>
      <c r="H18" s="19" t="s">
        <v>1</v>
      </c>
      <c r="I18" s="20">
        <f>SUM(I13,(I17),)</f>
        <v>23</v>
      </c>
      <c r="J18" s="252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'เวลาเรียน3-1'!C20</f>
        <v>12640</v>
      </c>
      <c r="D19" s="18" t="str">
        <f>'เวลาเรียน3-1'!D20</f>
        <v>เด็กหญิง ศิรินภา  จันทร์ภู่</v>
      </c>
      <c r="E19" s="8">
        <f>'รวมคะแนน3-1'!Y21</f>
        <v>67</v>
      </c>
      <c r="F19" s="8" t="str">
        <f>'รวมคะแนน3-1'!Z21</f>
        <v>2.5</v>
      </c>
      <c r="G19" s="9"/>
      <c r="H19" s="17"/>
      <c r="I19" s="17"/>
      <c r="J19" s="7"/>
    </row>
    <row r="20" spans="2:10" s="5" customFormat="1" ht="20.100000000000001" customHeight="1" x14ac:dyDescent="0.5">
      <c r="B20" s="8">
        <v>16</v>
      </c>
      <c r="C20" s="8">
        <f>'เวลาเรียน3-1'!C21</f>
        <v>12654</v>
      </c>
      <c r="D20" s="18" t="str">
        <f>'เวลาเรียน3-1'!D21</f>
        <v>เด็กหญิง อินธิรา  ปรีชุม</v>
      </c>
      <c r="E20" s="8">
        <f>'รวมคะแนน3-1'!Y22</f>
        <v>0</v>
      </c>
      <c r="F20" s="8" t="str">
        <f>'รวมคะแนน3-1'!Z22</f>
        <v>0</v>
      </c>
      <c r="G20" s="9"/>
      <c r="H20" s="531" t="s">
        <v>106</v>
      </c>
      <c r="I20" s="529"/>
      <c r="J20" s="530"/>
    </row>
    <row r="21" spans="2:10" s="5" customFormat="1" ht="20.100000000000001" customHeight="1" x14ac:dyDescent="0.5">
      <c r="B21" s="8">
        <v>17</v>
      </c>
      <c r="C21" s="8">
        <f>'เวลาเรียน3-1'!C22</f>
        <v>12833</v>
      </c>
      <c r="D21" s="18" t="str">
        <f>'เวลาเรียน3-1'!D22</f>
        <v>เด็กชาย กรกช  ลางคุลเสน</v>
      </c>
      <c r="E21" s="8">
        <f>'รวมคะแนน3-1'!Y23</f>
        <v>0</v>
      </c>
      <c r="F21" s="8" t="str">
        <f>'รวมคะแนน3-1'!Z23</f>
        <v>0</v>
      </c>
      <c r="G21" s="9"/>
      <c r="H21" s="532" t="s">
        <v>78</v>
      </c>
      <c r="I21" s="523"/>
      <c r="J21" s="524"/>
    </row>
    <row r="22" spans="2:10" s="5" customFormat="1" ht="20.100000000000001" customHeight="1" x14ac:dyDescent="0.5">
      <c r="B22" s="8">
        <v>18</v>
      </c>
      <c r="C22" s="8">
        <f>'เวลาเรียน3-1'!C23</f>
        <v>12941</v>
      </c>
      <c r="D22" s="18" t="str">
        <f>'เวลาเรียน3-1'!D23</f>
        <v>เด็กหญิง ชมพูนุท  จินาวงศ์</v>
      </c>
      <c r="E22" s="8">
        <f>'รวมคะแนน3-1'!Y24</f>
        <v>0</v>
      </c>
      <c r="F22" s="8" t="str">
        <f>'รวมคะแนน3-1'!Z24</f>
        <v>0</v>
      </c>
      <c r="G22" s="9"/>
      <c r="H22" s="17"/>
      <c r="I22" s="17"/>
      <c r="J22" s="7"/>
    </row>
    <row r="23" spans="2:10" s="5" customFormat="1" ht="20.100000000000001" customHeight="1" x14ac:dyDescent="0.5">
      <c r="B23" s="8">
        <v>19</v>
      </c>
      <c r="C23" s="8">
        <f>'เวลาเรียน3-1'!C24</f>
        <v>13079</v>
      </c>
      <c r="D23" s="18" t="str">
        <f>'เวลาเรียน3-1'!D24</f>
        <v>เด็กหญิง ชลธิชา  อัลอูเซลี</v>
      </c>
      <c r="E23" s="8">
        <f>'รวมคะแนน3-1'!Y25</f>
        <v>75</v>
      </c>
      <c r="F23" s="8" t="str">
        <f>'รวมคะแนน3-1'!Z25</f>
        <v>3.5</v>
      </c>
      <c r="G23" s="9"/>
      <c r="H23" s="531" t="s">
        <v>107</v>
      </c>
      <c r="I23" s="529"/>
      <c r="J23" s="530"/>
    </row>
    <row r="24" spans="2:10" s="5" customFormat="1" ht="20.100000000000001" customHeight="1" x14ac:dyDescent="0.5">
      <c r="B24" s="8">
        <v>20</v>
      </c>
      <c r="C24" s="8">
        <f>'เวลาเรียน3-1'!C25</f>
        <v>13092</v>
      </c>
      <c r="D24" s="18" t="str">
        <f>'เวลาเรียน3-1'!D25</f>
        <v>เด็กหญิง ณัฐกานต์  ปัญญาใส</v>
      </c>
      <c r="E24" s="8">
        <f>'รวมคะแนน3-1'!Y26</f>
        <v>0</v>
      </c>
      <c r="F24" s="8" t="str">
        <f>'รวมคะแนน3-1'!Z26</f>
        <v>0</v>
      </c>
      <c r="G24" s="9"/>
      <c r="H24" s="532" t="s">
        <v>78</v>
      </c>
      <c r="I24" s="523"/>
      <c r="J24" s="524"/>
    </row>
    <row r="25" spans="2:10" s="5" customFormat="1" ht="20.100000000000001" customHeight="1" x14ac:dyDescent="0.5">
      <c r="B25" s="8">
        <v>21</v>
      </c>
      <c r="C25" s="8">
        <f>'เวลาเรียน3-1'!C26</f>
        <v>13229</v>
      </c>
      <c r="D25" s="18" t="str">
        <f>'เวลาเรียน3-1'!D26</f>
        <v>เด็กชาย อานนท์  ก้อนผา</v>
      </c>
      <c r="E25" s="8">
        <f>'รวมคะแนน3-1'!Y27</f>
        <v>0</v>
      </c>
      <c r="F25" s="8" t="str">
        <f>'รวมคะแนน3-1'!Z27</f>
        <v>0</v>
      </c>
      <c r="G25" s="9"/>
      <c r="H25" s="17"/>
      <c r="I25" s="17"/>
      <c r="J25" s="7"/>
    </row>
    <row r="26" spans="2:10" s="5" customFormat="1" ht="20.100000000000001" customHeight="1" x14ac:dyDescent="0.5">
      <c r="B26" s="8">
        <v>22</v>
      </c>
      <c r="C26" s="8">
        <f>'เวลาเรียน3-1'!C27</f>
        <v>13433</v>
      </c>
      <c r="D26" s="18" t="str">
        <f>'เวลาเรียน3-1'!D27</f>
        <v>เด็กชาย สัชฌุกร  เช้าวันดี</v>
      </c>
      <c r="E26" s="8">
        <f>'รวมคะแนน3-1'!Y28</f>
        <v>92</v>
      </c>
      <c r="F26" s="8">
        <f>'รวมคะแนน3-1'!Z28</f>
        <v>4</v>
      </c>
      <c r="G26" s="9"/>
      <c r="H26" s="529" t="s">
        <v>108</v>
      </c>
      <c r="I26" s="529"/>
      <c r="J26" s="530"/>
    </row>
    <row r="27" spans="2:10" s="5" customFormat="1" ht="20.100000000000001" customHeight="1" x14ac:dyDescent="0.5">
      <c r="B27" s="8">
        <v>23</v>
      </c>
      <c r="C27" s="8">
        <f>'เวลาเรียน3-1'!C28</f>
        <v>13545</v>
      </c>
      <c r="D27" s="18" t="str">
        <f>'เวลาเรียน3-1'!D28</f>
        <v>เด็กหญิง เขมิกา  ปานสันเทียะ</v>
      </c>
      <c r="E27" s="8">
        <f>'รวมคะแนน3-1'!Y29</f>
        <v>25</v>
      </c>
      <c r="F27" s="8" t="str">
        <f>'รวมคะแนน3-1'!Z29</f>
        <v>0</v>
      </c>
      <c r="G27" s="9"/>
      <c r="H27" s="523" t="s">
        <v>105</v>
      </c>
      <c r="I27" s="523"/>
      <c r="J27" s="524"/>
    </row>
    <row r="28" spans="2:10" s="5" customFormat="1" ht="20.100000000000001" customHeight="1" x14ac:dyDescent="0.5">
      <c r="B28" s="8">
        <v>24</v>
      </c>
      <c r="C28" s="8"/>
      <c r="D28" s="18"/>
      <c r="E28" s="8"/>
      <c r="F28" s="8"/>
      <c r="G28" s="9"/>
      <c r="H28" s="17"/>
      <c r="I28" s="17"/>
      <c r="J28" s="7"/>
    </row>
    <row r="29" spans="2:10" s="5" customFormat="1" ht="20.100000000000001" customHeight="1" x14ac:dyDescent="0.5">
      <c r="B29" s="8">
        <v>25</v>
      </c>
      <c r="C29" s="8"/>
      <c r="D29" s="18"/>
      <c r="E29" s="8"/>
      <c r="F29" s="8"/>
      <c r="G29" s="9"/>
      <c r="H29" s="529" t="s">
        <v>109</v>
      </c>
      <c r="I29" s="529"/>
      <c r="J29" s="530"/>
    </row>
    <row r="30" spans="2:10" s="5" customFormat="1" ht="20.100000000000001" customHeight="1" x14ac:dyDescent="0.5">
      <c r="B30" s="8">
        <v>26</v>
      </c>
      <c r="C30" s="8"/>
      <c r="D30" s="18"/>
      <c r="E30" s="8"/>
      <c r="F30" s="8"/>
      <c r="G30" s="9"/>
      <c r="H30" s="523" t="s">
        <v>79</v>
      </c>
      <c r="I30" s="523"/>
      <c r="J30" s="524"/>
    </row>
    <row r="31" spans="2:10" s="5" customFormat="1" ht="20.100000000000001" customHeight="1" x14ac:dyDescent="0.5">
      <c r="B31" s="8">
        <v>27</v>
      </c>
      <c r="C31" s="8"/>
      <c r="D31" s="18"/>
      <c r="E31" s="8"/>
      <c r="F31" s="8"/>
      <c r="G31" s="9"/>
      <c r="H31" s="523"/>
      <c r="I31" s="523"/>
      <c r="J31" s="524"/>
    </row>
    <row r="32" spans="2:10" s="5" customFormat="1" ht="20.100000000000001" customHeight="1" x14ac:dyDescent="0.5">
      <c r="B32" s="8">
        <v>28</v>
      </c>
      <c r="C32" s="8"/>
      <c r="D32" s="18"/>
      <c r="E32" s="8"/>
      <c r="F32" s="8"/>
      <c r="G32" s="9"/>
      <c r="H32" s="17"/>
      <c r="I32" s="17"/>
      <c r="J32" s="7"/>
    </row>
    <row r="33" spans="2:10" s="5" customFormat="1" ht="20.100000000000001" customHeight="1" x14ac:dyDescent="0.5">
      <c r="B33" s="8">
        <v>29</v>
      </c>
      <c r="C33" s="8"/>
      <c r="D33" s="18"/>
      <c r="E33" s="8"/>
      <c r="F33" s="8"/>
      <c r="G33" s="9"/>
      <c r="H33" s="529"/>
      <c r="I33" s="529"/>
      <c r="J33" s="530"/>
    </row>
    <row r="34" spans="2:10" s="5" customFormat="1" ht="20.100000000000001" customHeight="1" x14ac:dyDescent="0.5">
      <c r="B34" s="8">
        <v>30</v>
      </c>
      <c r="C34" s="8"/>
      <c r="D34" s="18"/>
      <c r="E34" s="8"/>
      <c r="F34" s="8"/>
      <c r="G34" s="9"/>
      <c r="H34" s="523"/>
      <c r="I34" s="523"/>
      <c r="J34" s="524"/>
    </row>
    <row r="35" spans="2:10" s="5" customFormat="1" ht="20.100000000000001" customHeight="1" x14ac:dyDescent="0.5">
      <c r="B35" s="8">
        <v>31</v>
      </c>
      <c r="C35" s="8"/>
      <c r="D35" s="18"/>
      <c r="E35" s="8"/>
      <c r="F35" s="8"/>
      <c r="G35" s="9"/>
      <c r="H35" s="17"/>
      <c r="I35" s="17"/>
      <c r="J35" s="7"/>
    </row>
    <row r="36" spans="2:10" s="5" customFormat="1" ht="20.100000000000001" customHeight="1" x14ac:dyDescent="0.5">
      <c r="B36" s="8">
        <v>32</v>
      </c>
      <c r="C36" s="8"/>
      <c r="D36" s="18"/>
      <c r="E36" s="8"/>
      <c r="F36" s="8"/>
      <c r="G36" s="9"/>
      <c r="H36" s="529"/>
      <c r="I36" s="529"/>
      <c r="J36" s="530"/>
    </row>
    <row r="37" spans="2:10" s="5" customFormat="1" ht="20.100000000000001" customHeight="1" x14ac:dyDescent="0.5">
      <c r="B37" s="8">
        <v>33</v>
      </c>
      <c r="C37" s="8"/>
      <c r="D37" s="18"/>
      <c r="E37" s="8"/>
      <c r="F37" s="8"/>
      <c r="G37" s="9"/>
      <c r="H37" s="523"/>
      <c r="I37" s="523"/>
      <c r="J37" s="524"/>
    </row>
    <row r="38" spans="2:10" s="5" customFormat="1" ht="20.100000000000001" customHeight="1" x14ac:dyDescent="0.5">
      <c r="B38" s="8">
        <v>34</v>
      </c>
      <c r="C38" s="8"/>
      <c r="D38" s="18"/>
      <c r="E38" s="8"/>
      <c r="F38" s="8"/>
      <c r="G38" s="9"/>
      <c r="H38" s="17"/>
      <c r="I38" s="17"/>
      <c r="J38" s="7"/>
    </row>
    <row r="39" spans="2:10" s="5" customFormat="1" ht="20.100000000000001" customHeight="1" x14ac:dyDescent="0.5">
      <c r="B39" s="8">
        <v>35</v>
      </c>
      <c r="C39" s="8"/>
      <c r="D39" s="18"/>
      <c r="E39" s="8"/>
      <c r="F39" s="8"/>
      <c r="G39" s="9"/>
      <c r="H39" s="525"/>
      <c r="I39" s="525"/>
      <c r="J39" s="526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B1:J1"/>
    <mergeCell ref="B2:J2"/>
    <mergeCell ref="B3:B4"/>
    <mergeCell ref="C3:C4"/>
    <mergeCell ref="D3:D4"/>
    <mergeCell ref="G3:G4"/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BF96"/>
  <sheetViews>
    <sheetView showGridLines="0" zoomScaleNormal="100" zoomScaleSheetLayoutView="100" workbookViewId="0">
      <pane xSplit="3" ySplit="4" topLeftCell="D14" activePane="bottomRight" state="frozen"/>
      <selection pane="topRight" activeCell="C1" sqref="C1"/>
      <selection pane="bottomLeft" activeCell="A5" sqref="A5"/>
      <selection pane="bottomRight" activeCell="F33" sqref="F33"/>
    </sheetView>
  </sheetViews>
  <sheetFormatPr defaultColWidth="9.140625" defaultRowHeight="21.75" x14ac:dyDescent="0.5"/>
  <cols>
    <col min="1" max="1" width="3.7109375" style="24" customWidth="1"/>
    <col min="2" max="2" width="3.5703125" style="24" customWidth="1"/>
    <col min="3" max="3" width="25.5703125" style="24" customWidth="1"/>
    <col min="4" max="11" width="3.5703125" style="24" customWidth="1"/>
    <col min="12" max="23" width="3.42578125" style="24" customWidth="1"/>
    <col min="24" max="24" width="10.5703125" style="24" customWidth="1"/>
    <col min="25" max="25" width="9.140625" style="24"/>
    <col min="26" max="33" width="5.7109375" style="24" customWidth="1"/>
    <col min="34" max="34" width="9.140625" style="24"/>
    <col min="35" max="35" width="19" style="24" customWidth="1"/>
    <col min="36" max="16384" width="9.140625" style="24"/>
  </cols>
  <sheetData>
    <row r="1" spans="2:58" s="75" customFormat="1" ht="35.1" customHeight="1" thickBot="1" x14ac:dyDescent="0.6">
      <c r="B1" s="548" t="s">
        <v>97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</row>
    <row r="2" spans="2:58" ht="30" customHeight="1" thickBot="1" x14ac:dyDescent="0.55000000000000004">
      <c r="B2" s="235" t="s">
        <v>0</v>
      </c>
      <c r="C2" s="236"/>
      <c r="D2" s="549" t="s">
        <v>12</v>
      </c>
      <c r="E2" s="550"/>
      <c r="F2" s="550"/>
      <c r="G2" s="550"/>
      <c r="H2" s="550"/>
      <c r="I2" s="550"/>
      <c r="J2" s="550"/>
      <c r="K2" s="551"/>
      <c r="L2" s="549" t="s">
        <v>13</v>
      </c>
      <c r="M2" s="550"/>
      <c r="N2" s="550"/>
      <c r="O2" s="551"/>
      <c r="P2" s="552" t="s">
        <v>94</v>
      </c>
      <c r="Q2" s="553"/>
      <c r="R2" s="553"/>
      <c r="S2" s="554"/>
      <c r="T2" s="549" t="s">
        <v>13</v>
      </c>
      <c r="U2" s="550"/>
      <c r="V2" s="550"/>
      <c r="W2" s="551"/>
      <c r="X2" s="555" t="s">
        <v>43</v>
      </c>
      <c r="Y2" s="75"/>
      <c r="Z2" s="538" t="s">
        <v>52</v>
      </c>
      <c r="AA2" s="538"/>
      <c r="AB2" s="538"/>
      <c r="AC2" s="538"/>
      <c r="AD2" s="538"/>
      <c r="AE2" s="538"/>
      <c r="AF2" s="538"/>
      <c r="AG2" s="538"/>
      <c r="AI2" s="133" t="s">
        <v>60</v>
      </c>
      <c r="AJ2" s="75"/>
    </row>
    <row r="3" spans="2:58" ht="30" customHeight="1" x14ac:dyDescent="0.5">
      <c r="B3" s="237" t="s">
        <v>2</v>
      </c>
      <c r="C3" s="238" t="s">
        <v>51</v>
      </c>
      <c r="D3" s="562">
        <v>1</v>
      </c>
      <c r="E3" s="539">
        <v>2</v>
      </c>
      <c r="F3" s="539">
        <v>3</v>
      </c>
      <c r="G3" s="539">
        <v>4</v>
      </c>
      <c r="H3" s="539">
        <v>5</v>
      </c>
      <c r="I3" s="539">
        <v>6</v>
      </c>
      <c r="J3" s="539">
        <v>7</v>
      </c>
      <c r="K3" s="544">
        <v>8</v>
      </c>
      <c r="L3" s="136" t="s">
        <v>53</v>
      </c>
      <c r="M3" s="137" t="s">
        <v>54</v>
      </c>
      <c r="N3" s="137" t="s">
        <v>55</v>
      </c>
      <c r="O3" s="138" t="s">
        <v>56</v>
      </c>
      <c r="P3" s="139">
        <v>1</v>
      </c>
      <c r="Q3" s="140">
        <v>2</v>
      </c>
      <c r="R3" s="141">
        <v>3</v>
      </c>
      <c r="S3" s="142" t="s">
        <v>1</v>
      </c>
      <c r="T3" s="546" t="s">
        <v>53</v>
      </c>
      <c r="U3" s="558" t="s">
        <v>54</v>
      </c>
      <c r="V3" s="558" t="s">
        <v>55</v>
      </c>
      <c r="W3" s="560" t="s">
        <v>56</v>
      </c>
      <c r="X3" s="556"/>
      <c r="Y3" s="75"/>
      <c r="Z3" s="143" t="s">
        <v>53</v>
      </c>
      <c r="AA3" s="144" t="s">
        <v>54</v>
      </c>
      <c r="AB3" s="144" t="s">
        <v>55</v>
      </c>
      <c r="AC3" s="145" t="s">
        <v>56</v>
      </c>
      <c r="AD3" s="146" t="s">
        <v>53</v>
      </c>
      <c r="AE3" s="147" t="s">
        <v>54</v>
      </c>
      <c r="AF3" s="147" t="s">
        <v>55</v>
      </c>
      <c r="AG3" s="148" t="s">
        <v>56</v>
      </c>
      <c r="AI3" s="541" t="s">
        <v>59</v>
      </c>
      <c r="AJ3" s="75"/>
    </row>
    <row r="4" spans="2:58" ht="22.5" customHeight="1" thickBot="1" x14ac:dyDescent="0.6">
      <c r="B4" s="239"/>
      <c r="C4" s="240"/>
      <c r="D4" s="563"/>
      <c r="E4" s="540"/>
      <c r="F4" s="540"/>
      <c r="G4" s="540"/>
      <c r="H4" s="540"/>
      <c r="I4" s="540"/>
      <c r="J4" s="540"/>
      <c r="K4" s="545"/>
      <c r="L4" s="151">
        <v>3</v>
      </c>
      <c r="M4" s="152">
        <v>2</v>
      </c>
      <c r="N4" s="152">
        <v>1</v>
      </c>
      <c r="O4" s="153">
        <v>0</v>
      </c>
      <c r="P4" s="154">
        <v>3</v>
      </c>
      <c r="Q4" s="152">
        <v>3</v>
      </c>
      <c r="R4" s="153">
        <v>3</v>
      </c>
      <c r="S4" s="155">
        <v>9</v>
      </c>
      <c r="T4" s="547"/>
      <c r="U4" s="559"/>
      <c r="V4" s="559"/>
      <c r="W4" s="561"/>
      <c r="X4" s="557"/>
      <c r="Y4" s="75"/>
      <c r="Z4" s="156">
        <v>3</v>
      </c>
      <c r="AA4" s="157">
        <v>2</v>
      </c>
      <c r="AB4" s="157">
        <v>1</v>
      </c>
      <c r="AC4" s="158">
        <v>0</v>
      </c>
      <c r="AD4" s="159">
        <v>3</v>
      </c>
      <c r="AE4" s="160">
        <v>2</v>
      </c>
      <c r="AF4" s="160">
        <v>1</v>
      </c>
      <c r="AG4" s="161">
        <v>0</v>
      </c>
      <c r="AI4" s="542"/>
      <c r="AJ4" s="75"/>
    </row>
    <row r="5" spans="2:58" ht="20.100000000000001" customHeight="1" x14ac:dyDescent="0.5">
      <c r="B5" s="241">
        <v>1</v>
      </c>
      <c r="C5" s="242" t="str">
        <f>'เวลาเรียน3-1'!D6</f>
        <v>นายธนพล  พุ่มบัว</v>
      </c>
      <c r="D5" s="53">
        <v>3</v>
      </c>
      <c r="E5" s="54">
        <v>3</v>
      </c>
      <c r="F5" s="54">
        <v>3</v>
      </c>
      <c r="G5" s="54">
        <v>3</v>
      </c>
      <c r="H5" s="54">
        <v>2</v>
      </c>
      <c r="I5" s="54">
        <v>2</v>
      </c>
      <c r="J5" s="54">
        <v>2</v>
      </c>
      <c r="K5" s="229">
        <v>2</v>
      </c>
      <c r="L5" s="164" t="str">
        <f t="shared" ref="L5:L26" si="0">IF(AC5&gt;0," ",IF(Z5&lt;AB5," ",IF(AA5&gt;Z5," ",IF(Z5&gt;=AA5,"/"," "))))</f>
        <v>/</v>
      </c>
      <c r="M5" s="165" t="str">
        <f>IF(AC5&gt;0," ",IF(AA5=Z5," ",IF(AA5&gt;=AB5,"/",IF(AB5&gt;Z5," ",IF(AB5&gt;AA5," ",IF(Z5=2," "))))))</f>
        <v xml:space="preserve"> </v>
      </c>
      <c r="N5" s="166" t="str">
        <f>IF(AC5&gt;0," ",IF(AB5&lt;AA5," ",IF(AB5&lt;Z5," ",IF(AB5&gt;AA5,"/",IF(AB5=AA5," ")))))</f>
        <v xml:space="preserve"> </v>
      </c>
      <c r="O5" s="167" t="str">
        <f t="shared" ref="O5:O26" si="1">IF(AC5&gt;0,"/"," ")</f>
        <v xml:space="preserve"> </v>
      </c>
      <c r="P5" s="53">
        <v>1</v>
      </c>
      <c r="Q5" s="54">
        <v>1</v>
      </c>
      <c r="R5" s="168">
        <v>3</v>
      </c>
      <c r="S5" s="169">
        <f>SUM(P5:R5)</f>
        <v>5</v>
      </c>
      <c r="T5" s="139" t="str">
        <f>IF(S5&gt;=8,"/"," ")</f>
        <v xml:space="preserve"> </v>
      </c>
      <c r="U5" s="140" t="str">
        <f>IF(S5=7,"/",IF(S5=6,"/"," "))</f>
        <v xml:space="preserve"> </v>
      </c>
      <c r="V5" s="140" t="str">
        <f>IF(S5=5,"/",IF(S5=4,"/",IF(S5=3,"/"," ")))</f>
        <v>/</v>
      </c>
      <c r="W5" s="170" t="str">
        <f t="shared" ref="W5:W26" si="2">IF(S5&lt;3,"/"," ")</f>
        <v xml:space="preserve"> </v>
      </c>
      <c r="X5" s="171"/>
      <c r="Y5" s="75"/>
      <c r="Z5" s="172">
        <f t="shared" ref="Z5:Z26" si="3">COUNTIF(D5:K5,$Z$4)</f>
        <v>4</v>
      </c>
      <c r="AA5" s="173">
        <f t="shared" ref="AA5:AA26" si="4">COUNTIF(D5:K5,$AA$4)</f>
        <v>4</v>
      </c>
      <c r="AB5" s="173">
        <f t="shared" ref="AB5:AB26" si="5">COUNTIF(D5:K5,$AB$4)</f>
        <v>0</v>
      </c>
      <c r="AC5" s="174">
        <f t="shared" ref="AC5:AC26" si="6">COUNTIF(D5:K5,$AC$4)</f>
        <v>0</v>
      </c>
      <c r="AD5" s="175" t="str">
        <f>IF(AC5&gt;0," ",IF(Z5&lt;AB5," ",IF(AA5&gt;Z5," ",IF(Z5&gt;=AA5,"3"," "))))</f>
        <v>3</v>
      </c>
      <c r="AE5" s="176" t="str">
        <f>IF(AC5&gt;0," ",IF(AA5=Z5," ",IF(AA5&gt;=AB5,"2",IF(AB5&gt;Z5," ",IF(AB5&gt;AA5," ",IF(Z5=2," "))))))</f>
        <v xml:space="preserve"> </v>
      </c>
      <c r="AF5" s="176" t="str">
        <f>IF(AC5&gt;0," ",IF(AB5&lt;AA5," ",IF(AB5&lt;Z5," ",IF(AB5&gt;AA5,"1",IF(AB5=AA5," ")))))</f>
        <v xml:space="preserve"> </v>
      </c>
      <c r="AG5" s="177" t="str">
        <f>IF(AC5&gt;0,"0"," ")</f>
        <v xml:space="preserve"> </v>
      </c>
      <c r="AH5" s="61"/>
      <c r="AI5" s="178" t="str">
        <f>IF(S5&lt;3,"0",IF(S5&lt;6,"1",IF(S5&lt;8,2,3)))</f>
        <v>1</v>
      </c>
      <c r="AJ5" s="75"/>
    </row>
    <row r="6" spans="2:58" ht="20.100000000000001" customHeight="1" x14ac:dyDescent="0.5">
      <c r="B6" s="243">
        <v>2</v>
      </c>
      <c r="C6" s="242" t="str">
        <f>'เวลาเรียน3-1'!D7</f>
        <v>เด็กหญิง สิริราช  สีบุญ</v>
      </c>
      <c r="D6" s="53">
        <v>3</v>
      </c>
      <c r="E6" s="54">
        <v>3</v>
      </c>
      <c r="F6" s="54">
        <v>3</v>
      </c>
      <c r="G6" s="54">
        <v>3</v>
      </c>
      <c r="H6" s="54">
        <v>1</v>
      </c>
      <c r="I6" s="54">
        <v>1</v>
      </c>
      <c r="J6" s="54">
        <v>1</v>
      </c>
      <c r="K6" s="229">
        <v>0</v>
      </c>
      <c r="L6" s="180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81" t="str">
        <f t="shared" ref="N6:N26" si="8">IF(AC6&gt;0," ",IF(AB6&lt;AA6," ",IF(AB6&lt;Z6," ",IF(AB6&gt;AA6,"/",IF(AB6=AA6," ")))))</f>
        <v xml:space="preserve"> </v>
      </c>
      <c r="O6" s="182" t="str">
        <f t="shared" si="1"/>
        <v>/</v>
      </c>
      <c r="P6" s="53">
        <v>2</v>
      </c>
      <c r="Q6" s="54">
        <v>2</v>
      </c>
      <c r="R6" s="168">
        <v>2</v>
      </c>
      <c r="S6" s="169">
        <f t="shared" ref="S6:S26" si="9">SUM(P6:R6)</f>
        <v>6</v>
      </c>
      <c r="T6" s="183" t="str">
        <f t="shared" ref="T6:T26" si="10">IF(S6&gt;=8,"/"," ")</f>
        <v xml:space="preserve"> </v>
      </c>
      <c r="U6" s="184" t="str">
        <f t="shared" ref="U6:U26" si="11">IF(S6=7,"/",IF(S6=6,"/"," "))</f>
        <v>/</v>
      </c>
      <c r="V6" s="184" t="str">
        <f t="shared" ref="V6:V26" si="12">IF(S6=5,"/",IF(S6=4,"/",IF(S6=3,"/"," ")))</f>
        <v xml:space="preserve"> </v>
      </c>
      <c r="W6" s="185" t="str">
        <f t="shared" si="2"/>
        <v xml:space="preserve"> </v>
      </c>
      <c r="X6" s="186"/>
      <c r="Y6" s="75"/>
      <c r="Z6" s="187">
        <f t="shared" si="3"/>
        <v>4</v>
      </c>
      <c r="AA6" s="188">
        <f t="shared" si="4"/>
        <v>0</v>
      </c>
      <c r="AB6" s="188">
        <f t="shared" si="5"/>
        <v>3</v>
      </c>
      <c r="AC6" s="189">
        <f t="shared" si="6"/>
        <v>1</v>
      </c>
      <c r="AD6" s="190" t="str">
        <f t="shared" ref="AD6:AD26" si="13">IF(AC6&gt;0," ",IF(Z6&lt;AB6," ",IF(AA6&gt;Z6," ",IF(Z6&gt;=AA6,"3"," "))))</f>
        <v xml:space="preserve"> </v>
      </c>
      <c r="AE6" s="191" t="str">
        <f t="shared" ref="AE6:AE26" si="14">IF(AC6&gt;0," ",IF(AA6=Z6," ",IF(AA6&gt;=AB6,"2",IF(AB6&gt;Z6," ",IF(AB6&gt;AA6," ",IF(Z6=2," "))))))</f>
        <v xml:space="preserve"> </v>
      </c>
      <c r="AF6" s="191" t="str">
        <f t="shared" ref="AF6:AF26" si="15">IF(AC6&gt;0," ",IF(AB6&lt;AA6," ",IF(AB6&lt;Z6," ",IF(AB6&gt;AA6,"1",IF(AB6=AA6," ")))))</f>
        <v xml:space="preserve"> </v>
      </c>
      <c r="AG6" s="192" t="str">
        <f t="shared" ref="AG6:AG26" si="16">IF(AC6&gt;0,"0"," ")</f>
        <v>0</v>
      </c>
      <c r="AH6" s="61"/>
      <c r="AI6" s="193">
        <f t="shared" ref="AI6:AI26" si="17">IF(S6&lt;3,"0",IF(S6&lt;6,"1",IF(S6&lt;8,2,3)))</f>
        <v>2</v>
      </c>
      <c r="AJ6" s="75"/>
    </row>
    <row r="7" spans="2:58" ht="20.100000000000001" customHeight="1" x14ac:dyDescent="0.5">
      <c r="B7" s="241">
        <v>3</v>
      </c>
      <c r="C7" s="242" t="str">
        <f>'เวลาเรียน3-1'!D8</f>
        <v>เด็กหญิง วริศรา  วงศ์ศรีวิชัย</v>
      </c>
      <c r="D7" s="53">
        <v>2</v>
      </c>
      <c r="E7" s="54">
        <v>2</v>
      </c>
      <c r="F7" s="54">
        <v>2</v>
      </c>
      <c r="G7" s="54">
        <v>3</v>
      </c>
      <c r="H7" s="54">
        <v>3</v>
      </c>
      <c r="I7" s="54">
        <v>3</v>
      </c>
      <c r="J7" s="54">
        <v>1</v>
      </c>
      <c r="K7" s="229">
        <v>0</v>
      </c>
      <c r="L7" s="180" t="str">
        <f t="shared" si="0"/>
        <v xml:space="preserve"> </v>
      </c>
      <c r="M7" s="8" t="str">
        <f t="shared" si="7"/>
        <v xml:space="preserve"> </v>
      </c>
      <c r="N7" s="181" t="str">
        <f t="shared" si="8"/>
        <v xml:space="preserve"> </v>
      </c>
      <c r="O7" s="182" t="str">
        <f t="shared" si="1"/>
        <v>/</v>
      </c>
      <c r="P7" s="53">
        <v>1</v>
      </c>
      <c r="Q7" s="54">
        <v>2</v>
      </c>
      <c r="R7" s="168">
        <v>3</v>
      </c>
      <c r="S7" s="169">
        <f t="shared" si="9"/>
        <v>6</v>
      </c>
      <c r="T7" s="183" t="str">
        <f t="shared" si="10"/>
        <v xml:space="preserve"> </v>
      </c>
      <c r="U7" s="184" t="str">
        <f t="shared" si="11"/>
        <v>/</v>
      </c>
      <c r="V7" s="184" t="str">
        <f t="shared" si="12"/>
        <v xml:space="preserve"> </v>
      </c>
      <c r="W7" s="185" t="str">
        <f t="shared" si="2"/>
        <v xml:space="preserve"> </v>
      </c>
      <c r="X7" s="186"/>
      <c r="Y7" s="75"/>
      <c r="Z7" s="187">
        <f t="shared" si="3"/>
        <v>3</v>
      </c>
      <c r="AA7" s="188">
        <f t="shared" si="4"/>
        <v>3</v>
      </c>
      <c r="AB7" s="188">
        <f t="shared" si="5"/>
        <v>1</v>
      </c>
      <c r="AC7" s="189">
        <f t="shared" si="6"/>
        <v>1</v>
      </c>
      <c r="AD7" s="190" t="str">
        <f t="shared" si="13"/>
        <v xml:space="preserve"> </v>
      </c>
      <c r="AE7" s="191" t="str">
        <f t="shared" si="14"/>
        <v xml:space="preserve"> </v>
      </c>
      <c r="AF7" s="191" t="str">
        <f t="shared" si="15"/>
        <v xml:space="preserve"> </v>
      </c>
      <c r="AG7" s="192" t="str">
        <f t="shared" si="16"/>
        <v>0</v>
      </c>
      <c r="AH7" s="61"/>
      <c r="AI7" s="193">
        <f t="shared" si="17"/>
        <v>2</v>
      </c>
      <c r="AJ7" s="75"/>
    </row>
    <row r="8" spans="2:58" ht="20.100000000000001" customHeight="1" x14ac:dyDescent="0.5">
      <c r="B8" s="243">
        <v>4</v>
      </c>
      <c r="C8" s="242" t="str">
        <f>'เวลาเรียน3-1'!D9</f>
        <v>เด็กหญิง รมิตา  สว่างชูแก้ว</v>
      </c>
      <c r="D8" s="194">
        <v>2</v>
      </c>
      <c r="E8" s="195">
        <v>2</v>
      </c>
      <c r="F8" s="195">
        <v>2</v>
      </c>
      <c r="G8" s="195">
        <v>1</v>
      </c>
      <c r="H8" s="195">
        <v>1</v>
      </c>
      <c r="I8" s="195">
        <v>1</v>
      </c>
      <c r="J8" s="195">
        <v>1</v>
      </c>
      <c r="K8" s="196">
        <v>1</v>
      </c>
      <c r="L8" s="180" t="str">
        <f t="shared" si="0"/>
        <v xml:space="preserve"> </v>
      </c>
      <c r="M8" s="8" t="str">
        <f t="shared" si="7"/>
        <v xml:space="preserve"> </v>
      </c>
      <c r="N8" s="181" t="str">
        <f t="shared" si="8"/>
        <v>/</v>
      </c>
      <c r="O8" s="182" t="str">
        <f t="shared" si="1"/>
        <v xml:space="preserve"> </v>
      </c>
      <c r="P8" s="194">
        <v>3</v>
      </c>
      <c r="Q8" s="195">
        <v>3</v>
      </c>
      <c r="R8" s="196">
        <v>2</v>
      </c>
      <c r="S8" s="197">
        <f t="shared" si="9"/>
        <v>8</v>
      </c>
      <c r="T8" s="183" t="str">
        <f t="shared" si="10"/>
        <v>/</v>
      </c>
      <c r="U8" s="198" t="str">
        <f t="shared" si="11"/>
        <v xml:space="preserve"> </v>
      </c>
      <c r="V8" s="184" t="str">
        <f t="shared" si="12"/>
        <v xml:space="preserve"> </v>
      </c>
      <c r="W8" s="185" t="str">
        <f t="shared" si="2"/>
        <v xml:space="preserve"> </v>
      </c>
      <c r="X8" s="199"/>
      <c r="Y8" s="75"/>
      <c r="Z8" s="187">
        <f t="shared" si="3"/>
        <v>0</v>
      </c>
      <c r="AA8" s="188">
        <f t="shared" si="4"/>
        <v>3</v>
      </c>
      <c r="AB8" s="188">
        <f t="shared" si="5"/>
        <v>5</v>
      </c>
      <c r="AC8" s="189">
        <f t="shared" si="6"/>
        <v>0</v>
      </c>
      <c r="AD8" s="190" t="str">
        <f t="shared" si="13"/>
        <v xml:space="preserve"> </v>
      </c>
      <c r="AE8" s="191" t="str">
        <f t="shared" si="14"/>
        <v xml:space="preserve"> </v>
      </c>
      <c r="AF8" s="191" t="str">
        <f t="shared" si="15"/>
        <v>1</v>
      </c>
      <c r="AG8" s="192" t="str">
        <f t="shared" si="16"/>
        <v xml:space="preserve"> </v>
      </c>
      <c r="AH8" s="61"/>
      <c r="AI8" s="193">
        <f t="shared" si="17"/>
        <v>3</v>
      </c>
      <c r="AJ8" s="75"/>
    </row>
    <row r="9" spans="2:58" ht="20.100000000000001" customHeight="1" x14ac:dyDescent="0.5">
      <c r="B9" s="241">
        <v>5</v>
      </c>
      <c r="C9" s="242" t="str">
        <f>'เวลาเรียน3-1'!D10</f>
        <v>เด็กชาย วงศกร  ทองมาก</v>
      </c>
      <c r="D9" s="53">
        <v>2</v>
      </c>
      <c r="E9" s="54">
        <v>2</v>
      </c>
      <c r="F9" s="54">
        <v>2</v>
      </c>
      <c r="G9" s="54">
        <v>2</v>
      </c>
      <c r="H9" s="54">
        <v>1</v>
      </c>
      <c r="I9" s="54">
        <v>1</v>
      </c>
      <c r="J9" s="54">
        <v>1</v>
      </c>
      <c r="K9" s="229">
        <v>1</v>
      </c>
      <c r="L9" s="180" t="str">
        <f t="shared" si="0"/>
        <v xml:space="preserve"> </v>
      </c>
      <c r="M9" s="8" t="str">
        <f t="shared" si="7"/>
        <v>/</v>
      </c>
      <c r="N9" s="181" t="str">
        <f t="shared" si="8"/>
        <v xml:space="preserve"> </v>
      </c>
      <c r="O9" s="182" t="str">
        <f t="shared" si="1"/>
        <v xml:space="preserve"> </v>
      </c>
      <c r="P9" s="53">
        <v>3</v>
      </c>
      <c r="Q9" s="54">
        <v>2</v>
      </c>
      <c r="R9" s="168">
        <v>2</v>
      </c>
      <c r="S9" s="169">
        <f t="shared" si="9"/>
        <v>7</v>
      </c>
      <c r="T9" s="183" t="str">
        <f t="shared" si="10"/>
        <v xml:space="preserve"> </v>
      </c>
      <c r="U9" s="184" t="str">
        <f t="shared" si="11"/>
        <v>/</v>
      </c>
      <c r="V9" s="184" t="str">
        <f t="shared" si="12"/>
        <v xml:space="preserve"> </v>
      </c>
      <c r="W9" s="185" t="str">
        <f t="shared" si="2"/>
        <v xml:space="preserve"> </v>
      </c>
      <c r="X9" s="186"/>
      <c r="Y9" s="75"/>
      <c r="Z9" s="187">
        <f t="shared" si="3"/>
        <v>0</v>
      </c>
      <c r="AA9" s="188">
        <f t="shared" si="4"/>
        <v>4</v>
      </c>
      <c r="AB9" s="188">
        <f t="shared" si="5"/>
        <v>4</v>
      </c>
      <c r="AC9" s="189">
        <f t="shared" si="6"/>
        <v>0</v>
      </c>
      <c r="AD9" s="190" t="str">
        <f t="shared" si="13"/>
        <v xml:space="preserve"> </v>
      </c>
      <c r="AE9" s="191" t="str">
        <f t="shared" si="14"/>
        <v>2</v>
      </c>
      <c r="AF9" s="191" t="str">
        <f t="shared" si="15"/>
        <v xml:space="preserve"> </v>
      </c>
      <c r="AG9" s="192" t="str">
        <f t="shared" si="16"/>
        <v xml:space="preserve"> </v>
      </c>
      <c r="AH9" s="61"/>
      <c r="AI9" s="193">
        <f t="shared" si="17"/>
        <v>2</v>
      </c>
      <c r="AJ9" s="75"/>
    </row>
    <row r="10" spans="2:58" ht="20.100000000000001" customHeight="1" x14ac:dyDescent="0.5">
      <c r="B10" s="243">
        <v>6</v>
      </c>
      <c r="C10" s="242" t="str">
        <f>'เวลาเรียน3-1'!D11</f>
        <v>เด็กชาย สุรชาติ  เรืองสุวรรณ</v>
      </c>
      <c r="D10" s="53">
        <v>2</v>
      </c>
      <c r="E10" s="54">
        <v>2</v>
      </c>
      <c r="F10" s="54">
        <v>2</v>
      </c>
      <c r="G10" s="229">
        <v>2</v>
      </c>
      <c r="H10" s="8">
        <v>2</v>
      </c>
      <c r="I10" s="8">
        <v>1</v>
      </c>
      <c r="J10" s="8">
        <v>1</v>
      </c>
      <c r="K10" s="10">
        <v>1</v>
      </c>
      <c r="L10" s="180" t="str">
        <f t="shared" si="0"/>
        <v xml:space="preserve"> </v>
      </c>
      <c r="M10" s="8" t="str">
        <f t="shared" si="7"/>
        <v>/</v>
      </c>
      <c r="N10" s="181" t="str">
        <f t="shared" si="8"/>
        <v xml:space="preserve"> </v>
      </c>
      <c r="O10" s="182" t="str">
        <f t="shared" si="1"/>
        <v xml:space="preserve"> </v>
      </c>
      <c r="P10" s="53">
        <v>1</v>
      </c>
      <c r="Q10" s="54">
        <v>1</v>
      </c>
      <c r="R10" s="168">
        <v>0</v>
      </c>
      <c r="S10" s="169">
        <f t="shared" si="9"/>
        <v>2</v>
      </c>
      <c r="T10" s="183" t="str">
        <f t="shared" si="10"/>
        <v xml:space="preserve"> </v>
      </c>
      <c r="U10" s="184" t="str">
        <f t="shared" si="11"/>
        <v xml:space="preserve"> </v>
      </c>
      <c r="V10" s="184" t="str">
        <f t="shared" si="12"/>
        <v xml:space="preserve"> </v>
      </c>
      <c r="W10" s="185" t="str">
        <f t="shared" si="2"/>
        <v>/</v>
      </c>
      <c r="X10" s="186"/>
      <c r="Y10" s="75"/>
      <c r="Z10" s="187">
        <f t="shared" si="3"/>
        <v>0</v>
      </c>
      <c r="AA10" s="188">
        <f t="shared" si="4"/>
        <v>5</v>
      </c>
      <c r="AB10" s="188">
        <f t="shared" si="5"/>
        <v>3</v>
      </c>
      <c r="AC10" s="189">
        <f t="shared" si="6"/>
        <v>0</v>
      </c>
      <c r="AD10" s="190" t="str">
        <f t="shared" si="13"/>
        <v xml:space="preserve"> </v>
      </c>
      <c r="AE10" s="191" t="str">
        <f t="shared" si="14"/>
        <v>2</v>
      </c>
      <c r="AF10" s="191" t="str">
        <f t="shared" si="15"/>
        <v xml:space="preserve"> </v>
      </c>
      <c r="AG10" s="192" t="str">
        <f t="shared" si="16"/>
        <v xml:space="preserve"> </v>
      </c>
      <c r="AH10" s="61"/>
      <c r="AI10" s="193" t="str">
        <f t="shared" si="17"/>
        <v>0</v>
      </c>
      <c r="AJ10" s="75"/>
    </row>
    <row r="11" spans="2:58" ht="20.100000000000001" customHeight="1" x14ac:dyDescent="0.5">
      <c r="B11" s="241">
        <v>7</v>
      </c>
      <c r="C11" s="242" t="str">
        <f>'เวลาเรียน3-1'!D12</f>
        <v>เด็กหญิง ศศิวิมล  ศรีวิเชียร</v>
      </c>
      <c r="D11" s="53">
        <v>2</v>
      </c>
      <c r="E11" s="54">
        <v>2</v>
      </c>
      <c r="F11" s="54">
        <v>2</v>
      </c>
      <c r="G11" s="229">
        <v>2</v>
      </c>
      <c r="H11" s="8">
        <v>2</v>
      </c>
      <c r="I11" s="8">
        <v>2</v>
      </c>
      <c r="J11" s="8">
        <v>1</v>
      </c>
      <c r="K11" s="10">
        <v>1</v>
      </c>
      <c r="L11" s="180" t="str">
        <f t="shared" si="0"/>
        <v xml:space="preserve"> </v>
      </c>
      <c r="M11" s="8" t="str">
        <f t="shared" si="7"/>
        <v>/</v>
      </c>
      <c r="N11" s="181" t="str">
        <f t="shared" si="8"/>
        <v xml:space="preserve"> </v>
      </c>
      <c r="O11" s="182" t="str">
        <f t="shared" si="1"/>
        <v xml:space="preserve"> </v>
      </c>
      <c r="P11" s="53">
        <v>1</v>
      </c>
      <c r="Q11" s="54">
        <v>1</v>
      </c>
      <c r="R11" s="168">
        <v>2</v>
      </c>
      <c r="S11" s="169">
        <f t="shared" si="9"/>
        <v>4</v>
      </c>
      <c r="T11" s="183" t="str">
        <f t="shared" si="10"/>
        <v xml:space="preserve"> </v>
      </c>
      <c r="U11" s="184" t="str">
        <f t="shared" si="11"/>
        <v xml:space="preserve"> </v>
      </c>
      <c r="V11" s="184" t="str">
        <f t="shared" si="12"/>
        <v>/</v>
      </c>
      <c r="W11" s="185" t="str">
        <f t="shared" si="2"/>
        <v xml:space="preserve"> </v>
      </c>
      <c r="X11" s="186"/>
      <c r="Y11" s="75"/>
      <c r="Z11" s="187">
        <f t="shared" si="3"/>
        <v>0</v>
      </c>
      <c r="AA11" s="188">
        <f t="shared" si="4"/>
        <v>6</v>
      </c>
      <c r="AB11" s="188">
        <f t="shared" si="5"/>
        <v>2</v>
      </c>
      <c r="AC11" s="189">
        <f t="shared" si="6"/>
        <v>0</v>
      </c>
      <c r="AD11" s="190" t="str">
        <f t="shared" si="13"/>
        <v xml:space="preserve"> </v>
      </c>
      <c r="AE11" s="191" t="str">
        <f t="shared" si="14"/>
        <v>2</v>
      </c>
      <c r="AF11" s="191" t="str">
        <f t="shared" si="15"/>
        <v xml:space="preserve"> </v>
      </c>
      <c r="AG11" s="192" t="str">
        <f t="shared" si="16"/>
        <v xml:space="preserve"> </v>
      </c>
      <c r="AH11" s="61"/>
      <c r="AI11" s="193" t="str">
        <f t="shared" si="17"/>
        <v>1</v>
      </c>
      <c r="AJ11" s="75"/>
    </row>
    <row r="12" spans="2:58" ht="20.100000000000001" customHeight="1" x14ac:dyDescent="0.5">
      <c r="B12" s="243">
        <v>8</v>
      </c>
      <c r="C12" s="242" t="str">
        <f>'เวลาเรียน3-1'!D13</f>
        <v>เด็กหญิง กนกวรรณ  สมหมาย</v>
      </c>
      <c r="D12" s="53">
        <v>2</v>
      </c>
      <c r="E12" s="54">
        <v>2</v>
      </c>
      <c r="F12" s="54">
        <v>2</v>
      </c>
      <c r="G12" s="229">
        <v>2</v>
      </c>
      <c r="H12" s="8">
        <v>2</v>
      </c>
      <c r="I12" s="8">
        <v>2</v>
      </c>
      <c r="J12" s="8">
        <v>2</v>
      </c>
      <c r="K12" s="10">
        <v>1</v>
      </c>
      <c r="L12" s="180" t="str">
        <f t="shared" si="0"/>
        <v xml:space="preserve"> </v>
      </c>
      <c r="M12" s="8" t="str">
        <f t="shared" si="7"/>
        <v>/</v>
      </c>
      <c r="N12" s="181" t="str">
        <f t="shared" si="8"/>
        <v xml:space="preserve"> </v>
      </c>
      <c r="O12" s="182" t="str">
        <f t="shared" si="1"/>
        <v xml:space="preserve"> </v>
      </c>
      <c r="P12" s="53">
        <v>0</v>
      </c>
      <c r="Q12" s="54">
        <v>1</v>
      </c>
      <c r="R12" s="168">
        <v>0</v>
      </c>
      <c r="S12" s="169">
        <f t="shared" si="9"/>
        <v>1</v>
      </c>
      <c r="T12" s="183" t="str">
        <f t="shared" si="10"/>
        <v xml:space="preserve"> </v>
      </c>
      <c r="U12" s="184" t="str">
        <f t="shared" si="11"/>
        <v xml:space="preserve"> </v>
      </c>
      <c r="V12" s="184" t="str">
        <f t="shared" si="12"/>
        <v xml:space="preserve"> </v>
      </c>
      <c r="W12" s="185" t="str">
        <f t="shared" si="2"/>
        <v>/</v>
      </c>
      <c r="X12" s="186"/>
      <c r="Y12" s="75"/>
      <c r="Z12" s="187">
        <f t="shared" si="3"/>
        <v>0</v>
      </c>
      <c r="AA12" s="188">
        <f t="shared" si="4"/>
        <v>7</v>
      </c>
      <c r="AB12" s="188">
        <f t="shared" si="5"/>
        <v>1</v>
      </c>
      <c r="AC12" s="189">
        <f t="shared" si="6"/>
        <v>0</v>
      </c>
      <c r="AD12" s="190" t="str">
        <f t="shared" si="13"/>
        <v xml:space="preserve"> </v>
      </c>
      <c r="AE12" s="191" t="str">
        <f t="shared" si="14"/>
        <v>2</v>
      </c>
      <c r="AF12" s="191" t="str">
        <f t="shared" si="15"/>
        <v xml:space="preserve"> </v>
      </c>
      <c r="AG12" s="192" t="str">
        <f t="shared" si="16"/>
        <v xml:space="preserve"> </v>
      </c>
      <c r="AH12" s="61"/>
      <c r="AI12" s="193" t="str">
        <f t="shared" si="17"/>
        <v>0</v>
      </c>
      <c r="AJ12" s="75"/>
    </row>
    <row r="13" spans="2:58" ht="20.100000000000001" customHeight="1" x14ac:dyDescent="0.5">
      <c r="B13" s="241">
        <v>9</v>
      </c>
      <c r="C13" s="242" t="str">
        <f>'เวลาเรียน3-1'!D14</f>
        <v>เด็กหญิง ปัญจพร  เจริญใหญ่</v>
      </c>
      <c r="D13" s="53">
        <v>2</v>
      </c>
      <c r="E13" s="54">
        <v>2</v>
      </c>
      <c r="F13" s="54">
        <v>2</v>
      </c>
      <c r="G13" s="229">
        <v>2</v>
      </c>
      <c r="H13" s="8">
        <v>2</v>
      </c>
      <c r="I13" s="8">
        <v>2</v>
      </c>
      <c r="J13" s="8">
        <v>2</v>
      </c>
      <c r="K13" s="10">
        <v>2</v>
      </c>
      <c r="L13" s="180" t="str">
        <f t="shared" si="0"/>
        <v xml:space="preserve"> </v>
      </c>
      <c r="M13" s="8" t="str">
        <f t="shared" si="7"/>
        <v>/</v>
      </c>
      <c r="N13" s="181" t="str">
        <f t="shared" si="8"/>
        <v xml:space="preserve"> </v>
      </c>
      <c r="O13" s="182" t="str">
        <f t="shared" si="1"/>
        <v xml:space="preserve"> </v>
      </c>
      <c r="P13" s="53">
        <v>2</v>
      </c>
      <c r="Q13" s="54">
        <v>2</v>
      </c>
      <c r="R13" s="168">
        <v>2</v>
      </c>
      <c r="S13" s="169">
        <f t="shared" si="9"/>
        <v>6</v>
      </c>
      <c r="T13" s="183" t="str">
        <f t="shared" si="10"/>
        <v xml:space="preserve"> </v>
      </c>
      <c r="U13" s="198" t="str">
        <f t="shared" si="11"/>
        <v>/</v>
      </c>
      <c r="V13" s="184" t="str">
        <f t="shared" si="12"/>
        <v xml:space="preserve"> </v>
      </c>
      <c r="W13" s="185" t="str">
        <f t="shared" si="2"/>
        <v xml:space="preserve"> </v>
      </c>
      <c r="X13" s="186"/>
      <c r="Y13" s="75"/>
      <c r="Z13" s="187">
        <f t="shared" si="3"/>
        <v>0</v>
      </c>
      <c r="AA13" s="188">
        <f t="shared" si="4"/>
        <v>8</v>
      </c>
      <c r="AB13" s="188">
        <f t="shared" si="5"/>
        <v>0</v>
      </c>
      <c r="AC13" s="189">
        <f t="shared" si="6"/>
        <v>0</v>
      </c>
      <c r="AD13" s="190" t="str">
        <f t="shared" si="13"/>
        <v xml:space="preserve"> </v>
      </c>
      <c r="AE13" s="191" t="str">
        <f t="shared" si="14"/>
        <v>2</v>
      </c>
      <c r="AF13" s="191" t="str">
        <f t="shared" si="15"/>
        <v xml:space="preserve"> </v>
      </c>
      <c r="AG13" s="192" t="str">
        <f t="shared" si="16"/>
        <v xml:space="preserve"> </v>
      </c>
      <c r="AH13" s="61"/>
      <c r="AI13" s="193">
        <f t="shared" si="17"/>
        <v>2</v>
      </c>
      <c r="AJ13" s="75"/>
    </row>
    <row r="14" spans="2:58" ht="20.100000000000001" customHeight="1" x14ac:dyDescent="0.5">
      <c r="B14" s="243">
        <v>10</v>
      </c>
      <c r="C14" s="242" t="str">
        <f>'เวลาเรียน3-1'!D15</f>
        <v>เด็กชาย ภูดิท  มณฑาทิพย์</v>
      </c>
      <c r="D14" s="53">
        <v>1</v>
      </c>
      <c r="E14" s="54">
        <v>1</v>
      </c>
      <c r="F14" s="54">
        <v>2</v>
      </c>
      <c r="G14" s="54">
        <v>1</v>
      </c>
      <c r="H14" s="54">
        <v>1</v>
      </c>
      <c r="I14" s="54">
        <v>2</v>
      </c>
      <c r="J14" s="54">
        <v>1</v>
      </c>
      <c r="K14" s="229">
        <v>1</v>
      </c>
      <c r="L14" s="180" t="str">
        <f t="shared" si="0"/>
        <v xml:space="preserve"> </v>
      </c>
      <c r="M14" s="8" t="str">
        <f t="shared" si="7"/>
        <v xml:space="preserve"> </v>
      </c>
      <c r="N14" s="181" t="str">
        <f t="shared" si="8"/>
        <v>/</v>
      </c>
      <c r="O14" s="182" t="str">
        <f t="shared" si="1"/>
        <v xml:space="preserve"> </v>
      </c>
      <c r="P14" s="53">
        <v>3</v>
      </c>
      <c r="Q14" s="54">
        <v>3</v>
      </c>
      <c r="R14" s="168">
        <v>2</v>
      </c>
      <c r="S14" s="169">
        <f t="shared" si="9"/>
        <v>8</v>
      </c>
      <c r="T14" s="183" t="str">
        <f t="shared" si="10"/>
        <v>/</v>
      </c>
      <c r="U14" s="184" t="str">
        <f t="shared" si="11"/>
        <v xml:space="preserve"> </v>
      </c>
      <c r="V14" s="184" t="str">
        <f t="shared" si="12"/>
        <v xml:space="preserve"> </v>
      </c>
      <c r="W14" s="185" t="str">
        <f t="shared" si="2"/>
        <v xml:space="preserve"> </v>
      </c>
      <c r="X14" s="186"/>
      <c r="Y14" s="75"/>
      <c r="Z14" s="187">
        <f t="shared" si="3"/>
        <v>0</v>
      </c>
      <c r="AA14" s="188">
        <f t="shared" si="4"/>
        <v>2</v>
      </c>
      <c r="AB14" s="188">
        <f t="shared" si="5"/>
        <v>6</v>
      </c>
      <c r="AC14" s="189">
        <f t="shared" si="6"/>
        <v>0</v>
      </c>
      <c r="AD14" s="190" t="str">
        <f t="shared" si="13"/>
        <v xml:space="preserve"> </v>
      </c>
      <c r="AE14" s="191" t="str">
        <f t="shared" si="14"/>
        <v xml:space="preserve"> </v>
      </c>
      <c r="AF14" s="191" t="str">
        <f t="shared" si="15"/>
        <v>1</v>
      </c>
      <c r="AG14" s="192" t="str">
        <f t="shared" si="16"/>
        <v xml:space="preserve"> </v>
      </c>
      <c r="AH14" s="61"/>
      <c r="AI14" s="193">
        <f t="shared" si="17"/>
        <v>3</v>
      </c>
      <c r="AJ14" s="75"/>
    </row>
    <row r="15" spans="2:58" ht="20.100000000000001" customHeight="1" x14ac:dyDescent="0.5">
      <c r="B15" s="241">
        <v>11</v>
      </c>
      <c r="C15" s="242" t="str">
        <f>'เวลาเรียน3-1'!D16</f>
        <v>เด็กชาย ภาคิน  รูปกระต่าย</v>
      </c>
      <c r="D15" s="53">
        <v>2</v>
      </c>
      <c r="E15" s="54">
        <v>3</v>
      </c>
      <c r="F15" s="54">
        <v>2</v>
      </c>
      <c r="G15" s="54">
        <v>2</v>
      </c>
      <c r="H15" s="54">
        <v>2</v>
      </c>
      <c r="I15" s="54">
        <v>3</v>
      </c>
      <c r="J15" s="54">
        <v>3</v>
      </c>
      <c r="K15" s="229">
        <v>3</v>
      </c>
      <c r="L15" s="180" t="str">
        <f t="shared" si="0"/>
        <v>/</v>
      </c>
      <c r="M15" s="8" t="str">
        <f t="shared" si="7"/>
        <v xml:space="preserve"> </v>
      </c>
      <c r="N15" s="181" t="str">
        <f t="shared" si="8"/>
        <v xml:space="preserve"> </v>
      </c>
      <c r="O15" s="182" t="str">
        <f t="shared" si="1"/>
        <v xml:space="preserve"> </v>
      </c>
      <c r="P15" s="53"/>
      <c r="Q15" s="54"/>
      <c r="R15" s="168"/>
      <c r="S15" s="169">
        <f t="shared" si="9"/>
        <v>0</v>
      </c>
      <c r="T15" s="183" t="str">
        <f t="shared" si="10"/>
        <v xml:space="preserve"> </v>
      </c>
      <c r="U15" s="184" t="str">
        <f t="shared" si="11"/>
        <v xml:space="preserve"> </v>
      </c>
      <c r="V15" s="184" t="str">
        <f t="shared" si="12"/>
        <v xml:space="preserve"> </v>
      </c>
      <c r="W15" s="185" t="str">
        <f t="shared" si="2"/>
        <v>/</v>
      </c>
      <c r="X15" s="186"/>
      <c r="Y15" s="75"/>
      <c r="Z15" s="187">
        <f t="shared" si="3"/>
        <v>4</v>
      </c>
      <c r="AA15" s="188">
        <f t="shared" si="4"/>
        <v>4</v>
      </c>
      <c r="AB15" s="188">
        <f t="shared" si="5"/>
        <v>0</v>
      </c>
      <c r="AC15" s="189">
        <f t="shared" si="6"/>
        <v>0</v>
      </c>
      <c r="AD15" s="190" t="str">
        <f t="shared" si="13"/>
        <v>3</v>
      </c>
      <c r="AE15" s="191" t="str">
        <f t="shared" si="14"/>
        <v xml:space="preserve"> </v>
      </c>
      <c r="AF15" s="191" t="str">
        <f t="shared" si="15"/>
        <v xml:space="preserve"> </v>
      </c>
      <c r="AG15" s="192" t="str">
        <f t="shared" si="16"/>
        <v xml:space="preserve"> </v>
      </c>
      <c r="AH15" s="61"/>
      <c r="AI15" s="193" t="str">
        <f t="shared" si="17"/>
        <v>0</v>
      </c>
      <c r="AJ15" s="75"/>
      <c r="AK15" s="200"/>
      <c r="AL15" s="200"/>
      <c r="AM15" s="200"/>
      <c r="AN15" s="200"/>
      <c r="AO15" s="201"/>
      <c r="AP15" s="201"/>
      <c r="AQ15" s="201"/>
      <c r="AR15" s="201"/>
      <c r="AS15" s="543"/>
      <c r="AT15" s="29"/>
      <c r="AU15" s="457"/>
      <c r="AV15" s="457"/>
      <c r="AW15" s="457"/>
      <c r="AX15" s="457"/>
      <c r="AY15" s="457"/>
      <c r="AZ15" s="457"/>
      <c r="BA15" s="457"/>
      <c r="BB15" s="457"/>
      <c r="BC15" s="29"/>
      <c r="BD15" s="202"/>
      <c r="BE15" s="29"/>
      <c r="BF15" s="29"/>
    </row>
    <row r="16" spans="2:58" ht="20.100000000000001" customHeight="1" x14ac:dyDescent="0.5">
      <c r="B16" s="243">
        <v>12</v>
      </c>
      <c r="C16" s="242" t="str">
        <f>'เวลาเรียน3-1'!D17</f>
        <v>เด็กชาย ปกรณ์  นานา</v>
      </c>
      <c r="D16" s="53">
        <v>2</v>
      </c>
      <c r="E16" s="54">
        <v>2</v>
      </c>
      <c r="F16" s="54">
        <v>2</v>
      </c>
      <c r="G16" s="54">
        <v>1</v>
      </c>
      <c r="H16" s="54">
        <v>1</v>
      </c>
      <c r="I16" s="54">
        <v>1</v>
      </c>
      <c r="J16" s="54">
        <v>1</v>
      </c>
      <c r="K16" s="229">
        <v>1</v>
      </c>
      <c r="L16" s="180" t="str">
        <f t="shared" si="0"/>
        <v xml:space="preserve"> </v>
      </c>
      <c r="M16" s="8" t="str">
        <f t="shared" si="7"/>
        <v xml:space="preserve"> </v>
      </c>
      <c r="N16" s="181" t="str">
        <f t="shared" si="8"/>
        <v>/</v>
      </c>
      <c r="O16" s="182" t="str">
        <f t="shared" si="1"/>
        <v xml:space="preserve"> </v>
      </c>
      <c r="P16" s="53"/>
      <c r="Q16" s="54"/>
      <c r="R16" s="168"/>
      <c r="S16" s="169">
        <f t="shared" si="9"/>
        <v>0</v>
      </c>
      <c r="T16" s="183" t="str">
        <f t="shared" si="10"/>
        <v xml:space="preserve"> </v>
      </c>
      <c r="U16" s="184" t="str">
        <f t="shared" si="11"/>
        <v xml:space="preserve"> </v>
      </c>
      <c r="V16" s="184" t="str">
        <f t="shared" si="12"/>
        <v xml:space="preserve"> </v>
      </c>
      <c r="W16" s="185" t="str">
        <f t="shared" si="2"/>
        <v>/</v>
      </c>
      <c r="X16" s="186"/>
      <c r="Y16" s="75"/>
      <c r="Z16" s="187">
        <f t="shared" si="3"/>
        <v>0</v>
      </c>
      <c r="AA16" s="188">
        <f t="shared" si="4"/>
        <v>3</v>
      </c>
      <c r="AB16" s="188">
        <f t="shared" si="5"/>
        <v>5</v>
      </c>
      <c r="AC16" s="189">
        <f t="shared" si="6"/>
        <v>0</v>
      </c>
      <c r="AD16" s="190" t="str">
        <f t="shared" si="13"/>
        <v xml:space="preserve"> </v>
      </c>
      <c r="AE16" s="191" t="str">
        <f t="shared" si="14"/>
        <v xml:space="preserve"> </v>
      </c>
      <c r="AF16" s="191" t="str">
        <f t="shared" si="15"/>
        <v>1</v>
      </c>
      <c r="AG16" s="192" t="str">
        <f t="shared" si="16"/>
        <v xml:space="preserve"> </v>
      </c>
      <c r="AH16" s="61"/>
      <c r="AI16" s="193" t="str">
        <f t="shared" si="17"/>
        <v>0</v>
      </c>
      <c r="AJ16" s="75"/>
      <c r="AK16" s="203"/>
      <c r="AL16" s="203"/>
      <c r="AM16" s="203"/>
      <c r="AN16" s="204"/>
      <c r="AO16" s="205"/>
      <c r="AP16" s="205"/>
      <c r="AQ16" s="205"/>
      <c r="AR16" s="205"/>
      <c r="AS16" s="543"/>
      <c r="AT16" s="29"/>
      <c r="AU16" s="204"/>
      <c r="AV16" s="204"/>
      <c r="AW16" s="204"/>
      <c r="AX16" s="204"/>
      <c r="AY16" s="206"/>
      <c r="AZ16" s="204"/>
      <c r="BA16" s="204"/>
      <c r="BB16" s="204"/>
      <c r="BC16" s="29"/>
      <c r="BD16" s="537"/>
      <c r="BE16" s="29"/>
      <c r="BF16" s="29"/>
    </row>
    <row r="17" spans="2:58" ht="20.100000000000001" customHeight="1" x14ac:dyDescent="0.5">
      <c r="B17" s="241">
        <v>13</v>
      </c>
      <c r="C17" s="242" t="str">
        <f>'เวลาเรียน3-1'!D18</f>
        <v>เด็กชายศิรภัทร  แสงศรี</v>
      </c>
      <c r="D17" s="53">
        <v>2</v>
      </c>
      <c r="E17" s="54">
        <v>2</v>
      </c>
      <c r="F17" s="54">
        <v>2</v>
      </c>
      <c r="G17" s="54">
        <v>1</v>
      </c>
      <c r="H17" s="54">
        <v>1</v>
      </c>
      <c r="I17" s="54">
        <v>1</v>
      </c>
      <c r="J17" s="54">
        <v>3</v>
      </c>
      <c r="K17" s="229">
        <v>3</v>
      </c>
      <c r="L17" s="180" t="str">
        <f t="shared" si="0"/>
        <v xml:space="preserve"> </v>
      </c>
      <c r="M17" s="8" t="str">
        <f t="shared" si="7"/>
        <v>/</v>
      </c>
      <c r="N17" s="181" t="str">
        <f t="shared" si="8"/>
        <v xml:space="preserve"> </v>
      </c>
      <c r="O17" s="182" t="str">
        <f t="shared" si="1"/>
        <v xml:space="preserve"> </v>
      </c>
      <c r="P17" s="53"/>
      <c r="Q17" s="54"/>
      <c r="R17" s="168"/>
      <c r="S17" s="169">
        <f t="shared" si="9"/>
        <v>0</v>
      </c>
      <c r="T17" s="183" t="str">
        <f t="shared" si="10"/>
        <v xml:space="preserve"> </v>
      </c>
      <c r="U17" s="184" t="str">
        <f t="shared" si="11"/>
        <v xml:space="preserve"> </v>
      </c>
      <c r="V17" s="184" t="str">
        <f t="shared" si="12"/>
        <v xml:space="preserve"> </v>
      </c>
      <c r="W17" s="185" t="str">
        <f t="shared" si="2"/>
        <v>/</v>
      </c>
      <c r="X17" s="186"/>
      <c r="Y17" s="75"/>
      <c r="Z17" s="187">
        <f t="shared" si="3"/>
        <v>2</v>
      </c>
      <c r="AA17" s="188">
        <f t="shared" si="4"/>
        <v>3</v>
      </c>
      <c r="AB17" s="188">
        <f t="shared" si="5"/>
        <v>3</v>
      </c>
      <c r="AC17" s="189">
        <f t="shared" si="6"/>
        <v>0</v>
      </c>
      <c r="AD17" s="190" t="str">
        <f t="shared" si="13"/>
        <v xml:space="preserve"> </v>
      </c>
      <c r="AE17" s="191" t="str">
        <f t="shared" si="14"/>
        <v>2</v>
      </c>
      <c r="AF17" s="191" t="str">
        <f t="shared" si="15"/>
        <v xml:space="preserve"> </v>
      </c>
      <c r="AG17" s="192" t="str">
        <f t="shared" si="16"/>
        <v xml:space="preserve"> </v>
      </c>
      <c r="AH17" s="61"/>
      <c r="AI17" s="193" t="str">
        <f t="shared" si="17"/>
        <v>0</v>
      </c>
      <c r="AJ17" s="75"/>
      <c r="AK17" s="203"/>
      <c r="AL17" s="203"/>
      <c r="AM17" s="203"/>
      <c r="AN17" s="203"/>
      <c r="AO17" s="205"/>
      <c r="AP17" s="205"/>
      <c r="AQ17" s="205"/>
      <c r="AR17" s="205"/>
      <c r="AS17" s="543"/>
      <c r="AT17" s="29"/>
      <c r="AU17" s="203"/>
      <c r="AV17" s="203"/>
      <c r="AW17" s="203"/>
      <c r="AX17" s="203"/>
      <c r="AY17" s="207"/>
      <c r="AZ17" s="203"/>
      <c r="BA17" s="203"/>
      <c r="BB17" s="203"/>
      <c r="BC17" s="29"/>
      <c r="BD17" s="537"/>
      <c r="BE17" s="29"/>
      <c r="BF17" s="29"/>
    </row>
    <row r="18" spans="2:58" ht="20.100000000000001" customHeight="1" x14ac:dyDescent="0.5">
      <c r="B18" s="243">
        <v>14</v>
      </c>
      <c r="C18" s="242" t="str">
        <f>'เวลาเรียน3-1'!D19</f>
        <v>เด็กชาย ชรินทร์  อุตมา</v>
      </c>
      <c r="D18" s="53">
        <v>2</v>
      </c>
      <c r="E18" s="54">
        <v>2</v>
      </c>
      <c r="F18" s="54">
        <v>2</v>
      </c>
      <c r="G18" s="54">
        <v>1</v>
      </c>
      <c r="H18" s="54">
        <v>1</v>
      </c>
      <c r="I18" s="54">
        <v>3</v>
      </c>
      <c r="J18" s="54">
        <v>3</v>
      </c>
      <c r="K18" s="229">
        <v>3</v>
      </c>
      <c r="L18" s="180" t="str">
        <f t="shared" si="0"/>
        <v>/</v>
      </c>
      <c r="M18" s="8" t="str">
        <f t="shared" si="7"/>
        <v xml:space="preserve"> </v>
      </c>
      <c r="N18" s="181" t="str">
        <f t="shared" si="8"/>
        <v xml:space="preserve"> </v>
      </c>
      <c r="O18" s="182" t="str">
        <f t="shared" si="1"/>
        <v xml:space="preserve"> </v>
      </c>
      <c r="P18" s="53"/>
      <c r="Q18" s="54"/>
      <c r="R18" s="168"/>
      <c r="S18" s="169">
        <f t="shared" si="9"/>
        <v>0</v>
      </c>
      <c r="T18" s="183" t="str">
        <f t="shared" si="10"/>
        <v xml:space="preserve"> </v>
      </c>
      <c r="U18" s="198" t="str">
        <f t="shared" si="11"/>
        <v xml:space="preserve"> </v>
      </c>
      <c r="V18" s="184" t="str">
        <f t="shared" si="12"/>
        <v xml:space="preserve"> </v>
      </c>
      <c r="W18" s="185" t="str">
        <f t="shared" si="2"/>
        <v>/</v>
      </c>
      <c r="X18" s="186"/>
      <c r="Y18" s="75"/>
      <c r="Z18" s="187">
        <f t="shared" si="3"/>
        <v>3</v>
      </c>
      <c r="AA18" s="188">
        <f t="shared" si="4"/>
        <v>3</v>
      </c>
      <c r="AB18" s="188">
        <f t="shared" si="5"/>
        <v>2</v>
      </c>
      <c r="AC18" s="189">
        <f t="shared" si="6"/>
        <v>0</v>
      </c>
      <c r="AD18" s="190" t="str">
        <f t="shared" si="13"/>
        <v>3</v>
      </c>
      <c r="AE18" s="191" t="str">
        <f t="shared" si="14"/>
        <v xml:space="preserve"> </v>
      </c>
      <c r="AF18" s="191" t="str">
        <f t="shared" si="15"/>
        <v xml:space="preserve"> </v>
      </c>
      <c r="AG18" s="192" t="str">
        <f t="shared" si="16"/>
        <v xml:space="preserve"> </v>
      </c>
      <c r="AH18" s="61"/>
      <c r="AI18" s="193" t="str">
        <f t="shared" si="17"/>
        <v>0</v>
      </c>
      <c r="AJ18" s="75"/>
      <c r="AK18" s="21"/>
      <c r="AL18" s="21"/>
      <c r="AM18" s="21"/>
      <c r="AN18" s="203"/>
      <c r="AO18" s="203"/>
      <c r="AP18" s="203"/>
      <c r="AQ18" s="203"/>
      <c r="AR18" s="203"/>
      <c r="AS18" s="29"/>
      <c r="AT18" s="29"/>
      <c r="AU18" s="21"/>
      <c r="AV18" s="21"/>
      <c r="AW18" s="21"/>
      <c r="AX18" s="21"/>
      <c r="AY18" s="208"/>
      <c r="AZ18" s="21"/>
      <c r="BA18" s="21"/>
      <c r="BB18" s="21"/>
      <c r="BC18" s="29"/>
      <c r="BD18" s="21"/>
      <c r="BE18" s="29"/>
      <c r="BF18" s="29"/>
    </row>
    <row r="19" spans="2:58" ht="20.100000000000001" customHeight="1" x14ac:dyDescent="0.5">
      <c r="B19" s="241">
        <v>15</v>
      </c>
      <c r="C19" s="242" t="str">
        <f>'เวลาเรียน3-1'!D20</f>
        <v>เด็กหญิง ศิรินภา  จันทร์ภู่</v>
      </c>
      <c r="D19" s="53">
        <v>1</v>
      </c>
      <c r="E19" s="54">
        <v>1</v>
      </c>
      <c r="F19" s="54">
        <v>1</v>
      </c>
      <c r="G19" s="54">
        <v>1</v>
      </c>
      <c r="H19" s="54">
        <v>1</v>
      </c>
      <c r="I19" s="54">
        <v>3</v>
      </c>
      <c r="J19" s="54">
        <v>3</v>
      </c>
      <c r="K19" s="229">
        <v>3</v>
      </c>
      <c r="L19" s="180" t="str">
        <f t="shared" si="0"/>
        <v xml:space="preserve"> </v>
      </c>
      <c r="M19" s="8" t="str">
        <f t="shared" si="7"/>
        <v xml:space="preserve"> </v>
      </c>
      <c r="N19" s="181" t="str">
        <f t="shared" si="8"/>
        <v>/</v>
      </c>
      <c r="O19" s="182" t="str">
        <f t="shared" si="1"/>
        <v xml:space="preserve"> </v>
      </c>
      <c r="P19" s="53"/>
      <c r="Q19" s="54"/>
      <c r="R19" s="168"/>
      <c r="S19" s="169">
        <f t="shared" si="9"/>
        <v>0</v>
      </c>
      <c r="T19" s="183" t="str">
        <f t="shared" si="10"/>
        <v xml:space="preserve"> </v>
      </c>
      <c r="U19" s="184" t="str">
        <f t="shared" si="11"/>
        <v xml:space="preserve"> </v>
      </c>
      <c r="V19" s="184" t="str">
        <f t="shared" si="12"/>
        <v xml:space="preserve"> </v>
      </c>
      <c r="W19" s="185" t="str">
        <f t="shared" si="2"/>
        <v>/</v>
      </c>
      <c r="X19" s="186"/>
      <c r="Y19" s="75"/>
      <c r="Z19" s="187">
        <f t="shared" si="3"/>
        <v>3</v>
      </c>
      <c r="AA19" s="188">
        <f t="shared" si="4"/>
        <v>0</v>
      </c>
      <c r="AB19" s="188">
        <f t="shared" si="5"/>
        <v>5</v>
      </c>
      <c r="AC19" s="189">
        <f t="shared" si="6"/>
        <v>0</v>
      </c>
      <c r="AD19" s="190" t="str">
        <f t="shared" si="13"/>
        <v xml:space="preserve"> </v>
      </c>
      <c r="AE19" s="191" t="str">
        <f t="shared" si="14"/>
        <v xml:space="preserve"> </v>
      </c>
      <c r="AF19" s="191" t="str">
        <f t="shared" si="15"/>
        <v>1</v>
      </c>
      <c r="AG19" s="192" t="str">
        <f t="shared" si="16"/>
        <v xml:space="preserve"> </v>
      </c>
      <c r="AH19" s="61"/>
      <c r="AI19" s="193" t="str">
        <f t="shared" si="17"/>
        <v>0</v>
      </c>
      <c r="AJ19" s="75"/>
      <c r="AK19" s="21"/>
      <c r="AL19" s="21"/>
      <c r="AM19" s="21"/>
      <c r="AN19" s="203"/>
      <c r="AO19" s="203"/>
      <c r="AP19" s="203"/>
      <c r="AQ19" s="203"/>
      <c r="AR19" s="203"/>
      <c r="AS19" s="29"/>
      <c r="AT19" s="29"/>
      <c r="AU19" s="21"/>
      <c r="AV19" s="21"/>
      <c r="AW19" s="21"/>
      <c r="AX19" s="21"/>
      <c r="AY19" s="208"/>
      <c r="AZ19" s="21"/>
      <c r="BA19" s="21"/>
      <c r="BB19" s="21"/>
      <c r="BC19" s="29"/>
      <c r="BD19" s="21"/>
      <c r="BE19" s="29"/>
      <c r="BF19" s="29"/>
    </row>
    <row r="20" spans="2:58" ht="20.100000000000001" customHeight="1" x14ac:dyDescent="0.5">
      <c r="B20" s="243">
        <v>16</v>
      </c>
      <c r="C20" s="242" t="str">
        <f>'เวลาเรียน3-1'!D21</f>
        <v>เด็กหญิง อินธิรา  ปรีชุม</v>
      </c>
      <c r="D20" s="53">
        <v>2</v>
      </c>
      <c r="E20" s="54">
        <v>2</v>
      </c>
      <c r="F20" s="54">
        <v>2</v>
      </c>
      <c r="G20" s="54">
        <v>1</v>
      </c>
      <c r="H20" s="54">
        <v>1</v>
      </c>
      <c r="I20" s="54">
        <v>2</v>
      </c>
      <c r="J20" s="54">
        <v>1</v>
      </c>
      <c r="K20" s="229">
        <v>2</v>
      </c>
      <c r="L20" s="180" t="str">
        <f t="shared" si="0"/>
        <v xml:space="preserve"> </v>
      </c>
      <c r="M20" s="8" t="str">
        <f t="shared" si="7"/>
        <v>/</v>
      </c>
      <c r="N20" s="181" t="str">
        <f t="shared" si="8"/>
        <v xml:space="preserve"> </v>
      </c>
      <c r="O20" s="182" t="str">
        <f t="shared" si="1"/>
        <v xml:space="preserve"> </v>
      </c>
      <c r="P20" s="53"/>
      <c r="Q20" s="54"/>
      <c r="R20" s="168"/>
      <c r="S20" s="169">
        <f t="shared" si="9"/>
        <v>0</v>
      </c>
      <c r="T20" s="183" t="str">
        <f t="shared" si="10"/>
        <v xml:space="preserve"> </v>
      </c>
      <c r="U20" s="184" t="str">
        <f t="shared" si="11"/>
        <v xml:space="preserve"> </v>
      </c>
      <c r="V20" s="184" t="str">
        <f t="shared" si="12"/>
        <v xml:space="preserve"> </v>
      </c>
      <c r="W20" s="185" t="str">
        <f t="shared" si="2"/>
        <v>/</v>
      </c>
      <c r="X20" s="186"/>
      <c r="Y20" s="75"/>
      <c r="Z20" s="187">
        <f t="shared" si="3"/>
        <v>0</v>
      </c>
      <c r="AA20" s="188">
        <f t="shared" si="4"/>
        <v>5</v>
      </c>
      <c r="AB20" s="188">
        <f t="shared" si="5"/>
        <v>3</v>
      </c>
      <c r="AC20" s="189">
        <f t="shared" si="6"/>
        <v>0</v>
      </c>
      <c r="AD20" s="190" t="str">
        <f t="shared" si="13"/>
        <v xml:space="preserve"> </v>
      </c>
      <c r="AE20" s="191" t="str">
        <f t="shared" si="14"/>
        <v>2</v>
      </c>
      <c r="AF20" s="191" t="str">
        <f t="shared" si="15"/>
        <v xml:space="preserve"> </v>
      </c>
      <c r="AG20" s="192" t="str">
        <f t="shared" si="16"/>
        <v xml:space="preserve"> </v>
      </c>
      <c r="AH20" s="61"/>
      <c r="AI20" s="193" t="str">
        <f t="shared" si="17"/>
        <v>0</v>
      </c>
      <c r="AJ20" s="75"/>
      <c r="AK20" s="21"/>
      <c r="AL20" s="21"/>
      <c r="AM20" s="21"/>
      <c r="AN20" s="203"/>
      <c r="AO20" s="203"/>
      <c r="AP20" s="203"/>
      <c r="AQ20" s="203"/>
      <c r="AR20" s="203"/>
      <c r="AS20" s="29"/>
      <c r="AT20" s="29"/>
      <c r="AU20" s="21"/>
      <c r="AV20" s="21"/>
      <c r="AW20" s="21"/>
      <c r="AX20" s="21"/>
      <c r="AY20" s="208"/>
      <c r="AZ20" s="21"/>
      <c r="BA20" s="21"/>
      <c r="BB20" s="21"/>
      <c r="BC20" s="29"/>
      <c r="BD20" s="21"/>
      <c r="BE20" s="29"/>
      <c r="BF20" s="29"/>
    </row>
    <row r="21" spans="2:58" ht="20.100000000000001" customHeight="1" x14ac:dyDescent="0.5">
      <c r="B21" s="241">
        <v>17</v>
      </c>
      <c r="C21" s="242" t="str">
        <f>'เวลาเรียน3-1'!D22</f>
        <v>เด็กชาย กรกช  ลางคุลเสน</v>
      </c>
      <c r="D21" s="53">
        <v>2</v>
      </c>
      <c r="E21" s="54">
        <v>2</v>
      </c>
      <c r="F21" s="54">
        <v>1</v>
      </c>
      <c r="G21" s="54">
        <v>1</v>
      </c>
      <c r="H21" s="54">
        <v>1</v>
      </c>
      <c r="I21" s="54">
        <v>1</v>
      </c>
      <c r="J21" s="54">
        <v>2</v>
      </c>
      <c r="K21" s="229">
        <v>2</v>
      </c>
      <c r="L21" s="180" t="str">
        <f t="shared" si="0"/>
        <v xml:space="preserve"> </v>
      </c>
      <c r="M21" s="8" t="str">
        <f t="shared" si="7"/>
        <v>/</v>
      </c>
      <c r="N21" s="181" t="str">
        <f t="shared" si="8"/>
        <v xml:space="preserve"> </v>
      </c>
      <c r="O21" s="182" t="str">
        <f t="shared" si="1"/>
        <v xml:space="preserve"> </v>
      </c>
      <c r="P21" s="53"/>
      <c r="Q21" s="54"/>
      <c r="R21" s="168"/>
      <c r="S21" s="169">
        <f t="shared" si="9"/>
        <v>0</v>
      </c>
      <c r="T21" s="183" t="str">
        <f t="shared" si="10"/>
        <v xml:space="preserve"> </v>
      </c>
      <c r="U21" s="184" t="str">
        <f t="shared" si="11"/>
        <v xml:space="preserve"> </v>
      </c>
      <c r="V21" s="184" t="str">
        <f t="shared" si="12"/>
        <v xml:space="preserve"> </v>
      </c>
      <c r="W21" s="185" t="str">
        <f t="shared" si="2"/>
        <v>/</v>
      </c>
      <c r="X21" s="186"/>
      <c r="Y21" s="75"/>
      <c r="Z21" s="187">
        <f t="shared" si="3"/>
        <v>0</v>
      </c>
      <c r="AA21" s="188">
        <f t="shared" si="4"/>
        <v>4</v>
      </c>
      <c r="AB21" s="188">
        <f t="shared" si="5"/>
        <v>4</v>
      </c>
      <c r="AC21" s="189">
        <f t="shared" si="6"/>
        <v>0</v>
      </c>
      <c r="AD21" s="190" t="str">
        <f t="shared" si="13"/>
        <v xml:space="preserve"> </v>
      </c>
      <c r="AE21" s="191" t="str">
        <f t="shared" si="14"/>
        <v>2</v>
      </c>
      <c r="AF21" s="191" t="str">
        <f t="shared" si="15"/>
        <v xml:space="preserve"> </v>
      </c>
      <c r="AG21" s="192" t="str">
        <f t="shared" si="16"/>
        <v xml:space="preserve"> </v>
      </c>
      <c r="AH21" s="61"/>
      <c r="AI21" s="193" t="str">
        <f t="shared" si="17"/>
        <v>0</v>
      </c>
      <c r="AJ21" s="75"/>
      <c r="AK21" s="208"/>
      <c r="AL21" s="208"/>
      <c r="AM21" s="208"/>
      <c r="AN21" s="207"/>
      <c r="AO21" s="203"/>
      <c r="AP21" s="207"/>
      <c r="AQ21" s="203"/>
      <c r="AR21" s="203"/>
      <c r="AS21" s="209"/>
      <c r="AT21" s="29"/>
      <c r="AU21" s="21"/>
      <c r="AV21" s="21"/>
      <c r="AW21" s="21"/>
      <c r="AX21" s="21"/>
      <c r="AY21" s="208"/>
      <c r="AZ21" s="21"/>
      <c r="BA21" s="21"/>
      <c r="BB21" s="21"/>
      <c r="BC21" s="29"/>
      <c r="BD21" s="21"/>
      <c r="BE21" s="29"/>
      <c r="BF21" s="29"/>
    </row>
    <row r="22" spans="2:58" ht="20.100000000000001" customHeight="1" x14ac:dyDescent="0.5">
      <c r="B22" s="243">
        <v>18</v>
      </c>
      <c r="C22" s="242" t="str">
        <f>'เวลาเรียน3-1'!D23</f>
        <v>เด็กหญิง ชมพูนุท  จินาวงศ์</v>
      </c>
      <c r="D22" s="53">
        <v>3</v>
      </c>
      <c r="E22" s="54">
        <v>3</v>
      </c>
      <c r="F22" s="54">
        <v>3</v>
      </c>
      <c r="G22" s="54">
        <v>3</v>
      </c>
      <c r="H22" s="54">
        <v>2</v>
      </c>
      <c r="I22" s="54">
        <v>2</v>
      </c>
      <c r="J22" s="54">
        <v>2</v>
      </c>
      <c r="K22" s="229">
        <v>2</v>
      </c>
      <c r="L22" s="180" t="str">
        <f t="shared" si="0"/>
        <v>/</v>
      </c>
      <c r="M22" s="8" t="str">
        <f t="shared" si="7"/>
        <v xml:space="preserve"> </v>
      </c>
      <c r="N22" s="181" t="str">
        <f t="shared" si="8"/>
        <v xml:space="preserve"> </v>
      </c>
      <c r="O22" s="182" t="str">
        <f t="shared" si="1"/>
        <v xml:space="preserve"> </v>
      </c>
      <c r="P22" s="53"/>
      <c r="Q22" s="54"/>
      <c r="R22" s="168"/>
      <c r="S22" s="169">
        <f t="shared" si="9"/>
        <v>0</v>
      </c>
      <c r="T22" s="183" t="str">
        <f t="shared" si="10"/>
        <v xml:space="preserve"> </v>
      </c>
      <c r="U22" s="184" t="str">
        <f t="shared" si="11"/>
        <v xml:space="preserve"> </v>
      </c>
      <c r="V22" s="184" t="str">
        <f t="shared" si="12"/>
        <v xml:space="preserve"> </v>
      </c>
      <c r="W22" s="185" t="str">
        <f t="shared" si="2"/>
        <v>/</v>
      </c>
      <c r="X22" s="186"/>
      <c r="Y22" s="75"/>
      <c r="Z22" s="187">
        <f t="shared" si="3"/>
        <v>4</v>
      </c>
      <c r="AA22" s="188">
        <f t="shared" si="4"/>
        <v>4</v>
      </c>
      <c r="AB22" s="188">
        <f t="shared" si="5"/>
        <v>0</v>
      </c>
      <c r="AC22" s="189">
        <f t="shared" si="6"/>
        <v>0</v>
      </c>
      <c r="AD22" s="190" t="str">
        <f t="shared" si="13"/>
        <v>3</v>
      </c>
      <c r="AE22" s="191" t="str">
        <f t="shared" si="14"/>
        <v xml:space="preserve"> </v>
      </c>
      <c r="AF22" s="191" t="str">
        <f t="shared" si="15"/>
        <v xml:space="preserve"> </v>
      </c>
      <c r="AG22" s="192" t="str">
        <f t="shared" si="16"/>
        <v xml:space="preserve"> </v>
      </c>
      <c r="AH22" s="61"/>
      <c r="AI22" s="193" t="str">
        <f t="shared" si="17"/>
        <v>0</v>
      </c>
      <c r="AJ22" s="75"/>
      <c r="AK22" s="21"/>
      <c r="AL22" s="21"/>
      <c r="AM22" s="21"/>
      <c r="AN22" s="203"/>
      <c r="AO22" s="203"/>
      <c r="AP22" s="203"/>
      <c r="AQ22" s="203"/>
      <c r="AR22" s="203"/>
      <c r="AS22" s="29"/>
      <c r="AT22" s="29"/>
      <c r="AU22" s="21"/>
      <c r="AV22" s="21"/>
      <c r="AW22" s="21"/>
      <c r="AX22" s="21"/>
      <c r="AY22" s="208"/>
      <c r="AZ22" s="21"/>
      <c r="BA22" s="21"/>
      <c r="BB22" s="21"/>
      <c r="BC22" s="29"/>
      <c r="BD22" s="21"/>
      <c r="BE22" s="29"/>
      <c r="BF22" s="29"/>
    </row>
    <row r="23" spans="2:58" ht="20.100000000000001" customHeight="1" x14ac:dyDescent="0.5">
      <c r="B23" s="241">
        <v>19</v>
      </c>
      <c r="C23" s="242" t="str">
        <f>'เวลาเรียน3-1'!D24</f>
        <v>เด็กหญิง ชลธิชา  อัลอูเซลี</v>
      </c>
      <c r="D23" s="53">
        <v>3</v>
      </c>
      <c r="E23" s="54">
        <v>3</v>
      </c>
      <c r="F23" s="54">
        <v>2</v>
      </c>
      <c r="G23" s="54">
        <v>2</v>
      </c>
      <c r="H23" s="54">
        <v>2</v>
      </c>
      <c r="I23" s="54">
        <v>1</v>
      </c>
      <c r="J23" s="54">
        <v>1</v>
      </c>
      <c r="K23" s="229">
        <v>1</v>
      </c>
      <c r="L23" s="180" t="str">
        <f t="shared" si="0"/>
        <v xml:space="preserve"> </v>
      </c>
      <c r="M23" s="8" t="str">
        <f t="shared" si="7"/>
        <v>/</v>
      </c>
      <c r="N23" s="181" t="str">
        <f t="shared" si="8"/>
        <v xml:space="preserve"> </v>
      </c>
      <c r="O23" s="182" t="str">
        <f t="shared" si="1"/>
        <v xml:space="preserve"> </v>
      </c>
      <c r="P23" s="53"/>
      <c r="Q23" s="54"/>
      <c r="R23" s="168"/>
      <c r="S23" s="169">
        <f t="shared" si="9"/>
        <v>0</v>
      </c>
      <c r="T23" s="183" t="str">
        <f t="shared" si="10"/>
        <v xml:space="preserve"> </v>
      </c>
      <c r="U23" s="198" t="str">
        <f t="shared" si="11"/>
        <v xml:space="preserve"> </v>
      </c>
      <c r="V23" s="184" t="str">
        <f t="shared" si="12"/>
        <v xml:space="preserve"> </v>
      </c>
      <c r="W23" s="185" t="str">
        <f t="shared" si="2"/>
        <v>/</v>
      </c>
      <c r="X23" s="186"/>
      <c r="Y23" s="75"/>
      <c r="Z23" s="187">
        <f t="shared" si="3"/>
        <v>2</v>
      </c>
      <c r="AA23" s="188">
        <f t="shared" si="4"/>
        <v>3</v>
      </c>
      <c r="AB23" s="188">
        <f t="shared" si="5"/>
        <v>3</v>
      </c>
      <c r="AC23" s="189">
        <f t="shared" si="6"/>
        <v>0</v>
      </c>
      <c r="AD23" s="190" t="str">
        <f t="shared" si="13"/>
        <v xml:space="preserve"> </v>
      </c>
      <c r="AE23" s="191" t="str">
        <f t="shared" si="14"/>
        <v>2</v>
      </c>
      <c r="AF23" s="191" t="str">
        <f t="shared" si="15"/>
        <v xml:space="preserve"> </v>
      </c>
      <c r="AG23" s="192" t="str">
        <f t="shared" si="16"/>
        <v xml:space="preserve"> </v>
      </c>
      <c r="AH23" s="61"/>
      <c r="AI23" s="193" t="str">
        <f t="shared" si="17"/>
        <v>0</v>
      </c>
      <c r="AJ23" s="75"/>
      <c r="AK23" s="21"/>
      <c r="AL23" s="21"/>
      <c r="AM23" s="21"/>
      <c r="AN23" s="203"/>
      <c r="AO23" s="203"/>
      <c r="AP23" s="203"/>
      <c r="AQ23" s="203"/>
      <c r="AR23" s="203"/>
      <c r="AS23" s="29"/>
      <c r="AT23" s="29"/>
      <c r="AU23" s="21"/>
      <c r="AV23" s="21"/>
      <c r="AW23" s="21"/>
      <c r="AX23" s="21"/>
      <c r="AY23" s="208"/>
      <c r="AZ23" s="21"/>
      <c r="BA23" s="21"/>
      <c r="BB23" s="21"/>
      <c r="BC23" s="29"/>
      <c r="BD23" s="21"/>
      <c r="BE23" s="29"/>
      <c r="BF23" s="29"/>
    </row>
    <row r="24" spans="2:58" ht="20.100000000000001" customHeight="1" x14ac:dyDescent="0.5">
      <c r="B24" s="243">
        <v>20</v>
      </c>
      <c r="C24" s="242" t="str">
        <f>'เวลาเรียน3-1'!D25</f>
        <v>เด็กหญิง ณัฐกานต์  ปัญญาใส</v>
      </c>
      <c r="D24" s="53">
        <v>2</v>
      </c>
      <c r="E24" s="54">
        <v>2</v>
      </c>
      <c r="F24" s="54">
        <v>2</v>
      </c>
      <c r="G24" s="54">
        <v>2</v>
      </c>
      <c r="H24" s="54">
        <v>3</v>
      </c>
      <c r="I24" s="54">
        <v>3</v>
      </c>
      <c r="J24" s="54">
        <v>3</v>
      </c>
      <c r="K24" s="229">
        <v>3</v>
      </c>
      <c r="L24" s="180" t="str">
        <f t="shared" si="0"/>
        <v>/</v>
      </c>
      <c r="M24" s="8" t="str">
        <f t="shared" si="7"/>
        <v xml:space="preserve"> </v>
      </c>
      <c r="N24" s="181" t="str">
        <f t="shared" si="8"/>
        <v xml:space="preserve"> </v>
      </c>
      <c r="O24" s="182" t="str">
        <f t="shared" si="1"/>
        <v xml:space="preserve"> </v>
      </c>
      <c r="P24" s="53"/>
      <c r="Q24" s="54"/>
      <c r="R24" s="168"/>
      <c r="S24" s="169">
        <f t="shared" si="9"/>
        <v>0</v>
      </c>
      <c r="T24" s="183" t="str">
        <f t="shared" si="10"/>
        <v xml:space="preserve"> </v>
      </c>
      <c r="U24" s="184" t="str">
        <f t="shared" si="11"/>
        <v xml:space="preserve"> </v>
      </c>
      <c r="V24" s="184" t="str">
        <f t="shared" si="12"/>
        <v xml:space="preserve"> </v>
      </c>
      <c r="W24" s="185" t="str">
        <f t="shared" si="2"/>
        <v>/</v>
      </c>
      <c r="X24" s="186"/>
      <c r="Y24" s="75"/>
      <c r="Z24" s="187">
        <f t="shared" si="3"/>
        <v>4</v>
      </c>
      <c r="AA24" s="188">
        <f t="shared" si="4"/>
        <v>4</v>
      </c>
      <c r="AB24" s="188">
        <f t="shared" si="5"/>
        <v>0</v>
      </c>
      <c r="AC24" s="189">
        <f t="shared" si="6"/>
        <v>0</v>
      </c>
      <c r="AD24" s="190" t="str">
        <f t="shared" si="13"/>
        <v>3</v>
      </c>
      <c r="AE24" s="191" t="str">
        <f t="shared" si="14"/>
        <v xml:space="preserve"> </v>
      </c>
      <c r="AF24" s="191" t="str">
        <f t="shared" si="15"/>
        <v xml:space="preserve"> </v>
      </c>
      <c r="AG24" s="192" t="str">
        <f t="shared" si="16"/>
        <v xml:space="preserve"> </v>
      </c>
      <c r="AH24" s="61"/>
      <c r="AI24" s="193" t="str">
        <f t="shared" si="17"/>
        <v>0</v>
      </c>
      <c r="AJ24" s="75"/>
      <c r="AK24" s="21"/>
      <c r="AL24" s="21"/>
      <c r="AM24" s="21"/>
      <c r="AN24" s="203"/>
      <c r="AO24" s="203"/>
      <c r="AP24" s="203"/>
      <c r="AQ24" s="203"/>
      <c r="AR24" s="203"/>
      <c r="AS24" s="29"/>
      <c r="AT24" s="29"/>
      <c r="AU24" s="21"/>
      <c r="AV24" s="21"/>
      <c r="AW24" s="21"/>
      <c r="AX24" s="21"/>
      <c r="AY24" s="208"/>
      <c r="AZ24" s="21"/>
      <c r="BA24" s="21"/>
      <c r="BB24" s="21"/>
      <c r="BC24" s="29"/>
      <c r="BD24" s="21"/>
      <c r="BE24" s="29"/>
      <c r="BF24" s="29"/>
    </row>
    <row r="25" spans="2:58" ht="20.100000000000001" customHeight="1" x14ac:dyDescent="0.5">
      <c r="B25" s="241">
        <v>21</v>
      </c>
      <c r="C25" s="242" t="str">
        <f>'เวลาเรียน3-1'!D26</f>
        <v>เด็กชาย อานนท์  ก้อนผา</v>
      </c>
      <c r="D25" s="53">
        <v>3</v>
      </c>
      <c r="E25" s="54">
        <v>3</v>
      </c>
      <c r="F25" s="54">
        <v>3</v>
      </c>
      <c r="G25" s="54">
        <v>3</v>
      </c>
      <c r="H25" s="54">
        <v>3</v>
      </c>
      <c r="I25" s="54">
        <v>3</v>
      </c>
      <c r="J25" s="54">
        <v>3</v>
      </c>
      <c r="K25" s="229">
        <v>2</v>
      </c>
      <c r="L25" s="180" t="str">
        <f t="shared" si="0"/>
        <v>/</v>
      </c>
      <c r="M25" s="8"/>
      <c r="N25" s="181" t="str">
        <f t="shared" si="8"/>
        <v xml:space="preserve"> </v>
      </c>
      <c r="O25" s="182" t="str">
        <f t="shared" si="1"/>
        <v xml:space="preserve"> </v>
      </c>
      <c r="P25" s="53">
        <v>3</v>
      </c>
      <c r="Q25" s="54">
        <v>2</v>
      </c>
      <c r="R25" s="168">
        <v>3</v>
      </c>
      <c r="S25" s="169">
        <f t="shared" si="9"/>
        <v>8</v>
      </c>
      <c r="T25" s="183" t="str">
        <f t="shared" si="10"/>
        <v>/</v>
      </c>
      <c r="U25" s="184" t="str">
        <f t="shared" si="11"/>
        <v xml:space="preserve"> </v>
      </c>
      <c r="V25" s="184" t="str">
        <f t="shared" si="12"/>
        <v xml:space="preserve"> </v>
      </c>
      <c r="W25" s="185" t="str">
        <f t="shared" si="2"/>
        <v xml:space="preserve"> </v>
      </c>
      <c r="X25" s="186"/>
      <c r="Y25" s="75"/>
      <c r="Z25" s="187">
        <f t="shared" si="3"/>
        <v>7</v>
      </c>
      <c r="AA25" s="188">
        <f t="shared" si="4"/>
        <v>1</v>
      </c>
      <c r="AB25" s="188">
        <f t="shared" si="5"/>
        <v>0</v>
      </c>
      <c r="AC25" s="189">
        <f t="shared" si="6"/>
        <v>0</v>
      </c>
      <c r="AD25" s="190" t="str">
        <f t="shared" si="13"/>
        <v>3</v>
      </c>
      <c r="AE25" s="191"/>
      <c r="AF25" s="191" t="str">
        <f t="shared" si="15"/>
        <v xml:space="preserve"> </v>
      </c>
      <c r="AG25" s="192" t="str">
        <f t="shared" si="16"/>
        <v xml:space="preserve"> </v>
      </c>
      <c r="AH25" s="61"/>
      <c r="AI25" s="193">
        <f t="shared" si="17"/>
        <v>3</v>
      </c>
      <c r="AJ25" s="75"/>
      <c r="AK25" s="21"/>
      <c r="AL25" s="21"/>
      <c r="AM25" s="21"/>
      <c r="AN25" s="203"/>
      <c r="AO25" s="203"/>
      <c r="AP25" s="203"/>
      <c r="AQ25" s="203"/>
      <c r="AR25" s="203"/>
      <c r="AS25" s="29"/>
      <c r="AT25" s="29"/>
      <c r="AU25" s="21"/>
      <c r="AV25" s="21"/>
      <c r="AW25" s="21"/>
      <c r="AX25" s="21"/>
      <c r="AY25" s="208"/>
      <c r="AZ25" s="21"/>
      <c r="BA25" s="21"/>
      <c r="BB25" s="21"/>
      <c r="BC25" s="29"/>
      <c r="BD25" s="21"/>
      <c r="BE25" s="29"/>
      <c r="BF25" s="29"/>
    </row>
    <row r="26" spans="2:58" ht="20.100000000000001" customHeight="1" x14ac:dyDescent="0.5">
      <c r="B26" s="243">
        <v>22</v>
      </c>
      <c r="C26" s="242" t="str">
        <f>'เวลาเรียน3-1'!D27</f>
        <v>เด็กชาย สัชฌุกร  เช้าวันดี</v>
      </c>
      <c r="D26" s="53">
        <v>3</v>
      </c>
      <c r="E26" s="54">
        <v>3</v>
      </c>
      <c r="F26" s="54">
        <v>3</v>
      </c>
      <c r="G26" s="54">
        <v>1</v>
      </c>
      <c r="H26" s="54">
        <v>1</v>
      </c>
      <c r="I26" s="54">
        <v>1</v>
      </c>
      <c r="J26" s="54">
        <v>1</v>
      </c>
      <c r="K26" s="229">
        <v>1</v>
      </c>
      <c r="L26" s="180" t="str">
        <f t="shared" si="0"/>
        <v xml:space="preserve"> </v>
      </c>
      <c r="M26" s="8" t="str">
        <f t="shared" si="7"/>
        <v xml:space="preserve"> </v>
      </c>
      <c r="N26" s="181" t="str">
        <f t="shared" si="8"/>
        <v>/</v>
      </c>
      <c r="O26" s="182" t="str">
        <f t="shared" si="1"/>
        <v xml:space="preserve"> </v>
      </c>
      <c r="P26" s="53"/>
      <c r="Q26" s="54"/>
      <c r="R26" s="168"/>
      <c r="S26" s="169">
        <f t="shared" si="9"/>
        <v>0</v>
      </c>
      <c r="T26" s="183" t="str">
        <f t="shared" si="10"/>
        <v xml:space="preserve"> </v>
      </c>
      <c r="U26" s="184" t="str">
        <f t="shared" si="11"/>
        <v xml:space="preserve"> </v>
      </c>
      <c r="V26" s="184" t="str">
        <f t="shared" si="12"/>
        <v xml:space="preserve"> </v>
      </c>
      <c r="W26" s="185" t="str">
        <f t="shared" si="2"/>
        <v>/</v>
      </c>
      <c r="X26" s="186"/>
      <c r="Y26" s="75"/>
      <c r="Z26" s="187">
        <f t="shared" si="3"/>
        <v>3</v>
      </c>
      <c r="AA26" s="188">
        <f t="shared" si="4"/>
        <v>0</v>
      </c>
      <c r="AB26" s="188">
        <f t="shared" si="5"/>
        <v>5</v>
      </c>
      <c r="AC26" s="189">
        <f t="shared" si="6"/>
        <v>0</v>
      </c>
      <c r="AD26" s="190" t="str">
        <f t="shared" si="13"/>
        <v xml:space="preserve"> </v>
      </c>
      <c r="AE26" s="191" t="str">
        <f t="shared" si="14"/>
        <v xml:space="preserve"> </v>
      </c>
      <c r="AF26" s="191" t="str">
        <f t="shared" si="15"/>
        <v>1</v>
      </c>
      <c r="AG26" s="192" t="str">
        <f t="shared" si="16"/>
        <v xml:space="preserve"> </v>
      </c>
      <c r="AH26" s="61"/>
      <c r="AI26" s="193" t="str">
        <f t="shared" si="17"/>
        <v>0</v>
      </c>
      <c r="AJ26" s="75"/>
      <c r="AK26" s="21"/>
      <c r="AL26" s="21"/>
      <c r="AM26" s="21"/>
      <c r="AN26" s="203"/>
      <c r="AO26" s="203"/>
      <c r="AP26" s="207"/>
      <c r="AQ26" s="203"/>
      <c r="AR26" s="203"/>
      <c r="AS26" s="29"/>
      <c r="AT26" s="29"/>
      <c r="AU26" s="21"/>
      <c r="AV26" s="21"/>
      <c r="AW26" s="21"/>
      <c r="AX26" s="21"/>
      <c r="AY26" s="208"/>
      <c r="AZ26" s="21"/>
      <c r="BA26" s="21"/>
      <c r="BB26" s="21"/>
      <c r="BC26" s="29"/>
      <c r="BD26" s="21"/>
      <c r="BE26" s="29"/>
      <c r="BF26" s="29"/>
    </row>
    <row r="27" spans="2:58" ht="20.100000000000001" customHeight="1" x14ac:dyDescent="0.5">
      <c r="B27" s="241">
        <v>23</v>
      </c>
      <c r="C27" s="242" t="str">
        <f>'เวลาเรียน3-1'!D28</f>
        <v>เด็กหญิง เขมิกา  ปานสันเทียะ</v>
      </c>
      <c r="D27" s="53">
        <v>3</v>
      </c>
      <c r="E27" s="54">
        <v>3</v>
      </c>
      <c r="F27" s="54">
        <v>3</v>
      </c>
      <c r="G27" s="54">
        <v>-1</v>
      </c>
      <c r="H27" s="54">
        <v>-1</v>
      </c>
      <c r="I27" s="54">
        <v>-1</v>
      </c>
      <c r="J27" s="54">
        <v>-1</v>
      </c>
      <c r="K27" s="413">
        <v>0</v>
      </c>
      <c r="L27" s="180" t="str">
        <f t="shared" ref="L27" si="18">IF(AC27&gt;0," ",IF(Z27&lt;AB27," ",IF(AA27&gt;Z27," ",IF(Z27&gt;=AA27,"/"," "))))</f>
        <v xml:space="preserve"> </v>
      </c>
      <c r="M27" s="8"/>
      <c r="N27" s="181" t="str">
        <f t="shared" ref="N27" si="19">IF(AC27&gt;0," ",IF(AB27&lt;AA27," ",IF(AB27&lt;Z27," ",IF(AB27&gt;AA27,"/",IF(AB27=AA27," ")))))</f>
        <v xml:space="preserve"> </v>
      </c>
      <c r="O27" s="182" t="str">
        <f t="shared" ref="O27" si="20">IF(AC27&gt;0,"/"," ")</f>
        <v>/</v>
      </c>
      <c r="P27" s="53">
        <v>3</v>
      </c>
      <c r="Q27" s="54">
        <v>2</v>
      </c>
      <c r="R27" s="413">
        <v>3</v>
      </c>
      <c r="S27" s="169">
        <f t="shared" ref="S27" si="21">SUM(P27:R27)</f>
        <v>8</v>
      </c>
      <c r="T27" s="183" t="str">
        <f t="shared" ref="T27" si="22">IF(S27&gt;=8,"/"," ")</f>
        <v>/</v>
      </c>
      <c r="U27" s="184" t="str">
        <f t="shared" ref="U27" si="23">IF(S27=7,"/",IF(S27=6,"/"," "))</f>
        <v xml:space="preserve"> </v>
      </c>
      <c r="V27" s="184" t="str">
        <f t="shared" ref="V27" si="24">IF(S27=5,"/",IF(S27=4,"/",IF(S27=3,"/"," ")))</f>
        <v xml:space="preserve"> </v>
      </c>
      <c r="W27" s="185" t="str">
        <f t="shared" ref="W27" si="25">IF(S27&lt;3,"/"," ")</f>
        <v xml:space="preserve"> </v>
      </c>
      <c r="X27" s="186"/>
      <c r="Y27" s="75"/>
      <c r="Z27" s="187">
        <f t="shared" ref="Z27" si="26">COUNTIF(D27:K27,$Z$4)</f>
        <v>3</v>
      </c>
      <c r="AA27" s="188">
        <f t="shared" ref="AA27" si="27">COUNTIF(D27:K27,$AA$4)</f>
        <v>0</v>
      </c>
      <c r="AB27" s="188">
        <f t="shared" ref="AB27" si="28">COUNTIF(D27:K27,$AB$4)</f>
        <v>0</v>
      </c>
      <c r="AC27" s="189">
        <f t="shared" ref="AC27" si="29">COUNTIF(D27:K27,$AC$4)</f>
        <v>1</v>
      </c>
      <c r="AD27" s="190" t="str">
        <f t="shared" ref="AD27" si="30">IF(AC27&gt;0," ",IF(Z27&lt;AB27," ",IF(AA27&gt;Z27," ",IF(Z27&gt;=AA27,"3"," "))))</f>
        <v xml:space="preserve"> </v>
      </c>
      <c r="AE27" s="191"/>
      <c r="AF27" s="191" t="str">
        <f t="shared" ref="AF27" si="31">IF(AC27&gt;0," ",IF(AB27&lt;AA27," ",IF(AB27&lt;Z27," ",IF(AB27&gt;AA27,"1",IF(AB27=AA27," ")))))</f>
        <v xml:space="preserve"> </v>
      </c>
      <c r="AG27" s="192" t="str">
        <f t="shared" ref="AG27" si="32">IF(AC27&gt;0,"0"," ")</f>
        <v>0</v>
      </c>
      <c r="AH27" s="61"/>
      <c r="AI27" s="193">
        <f t="shared" ref="AI27" si="33">IF(S27&lt;3,"0",IF(S27&lt;6,"1",IF(S27&lt;8,2,3)))</f>
        <v>3</v>
      </c>
      <c r="AJ27" s="75"/>
      <c r="AK27" s="21"/>
      <c r="AL27" s="21"/>
      <c r="AM27" s="21"/>
      <c r="AN27" s="203"/>
      <c r="AO27" s="203"/>
      <c r="AP27" s="203"/>
      <c r="AQ27" s="203"/>
      <c r="AR27" s="203"/>
      <c r="AS27" s="29"/>
      <c r="AT27" s="29"/>
      <c r="AU27" s="21"/>
      <c r="AV27" s="21"/>
      <c r="AW27" s="21"/>
      <c r="AX27" s="21"/>
      <c r="AY27" s="208"/>
      <c r="AZ27" s="21"/>
      <c r="BA27" s="21"/>
      <c r="BB27" s="21"/>
      <c r="BC27" s="29"/>
      <c r="BD27" s="21"/>
      <c r="BE27" s="29"/>
      <c r="BF27" s="29"/>
    </row>
    <row r="28" spans="2:58" ht="20.100000000000001" customHeight="1" x14ac:dyDescent="0.5">
      <c r="B28" s="243">
        <v>24</v>
      </c>
      <c r="C28" s="242"/>
      <c r="D28" s="53"/>
      <c r="E28" s="54"/>
      <c r="F28" s="54"/>
      <c r="G28" s="54"/>
      <c r="H28" s="54"/>
      <c r="I28" s="54"/>
      <c r="J28" s="54"/>
      <c r="K28" s="229"/>
      <c r="L28" s="180"/>
      <c r="M28" s="8"/>
      <c r="N28" s="181"/>
      <c r="O28" s="182"/>
      <c r="P28" s="53"/>
      <c r="Q28" s="54"/>
      <c r="R28" s="168"/>
      <c r="S28" s="169"/>
      <c r="T28" s="183"/>
      <c r="U28" s="184"/>
      <c r="V28" s="184"/>
      <c r="W28" s="185"/>
      <c r="X28" s="186"/>
      <c r="Y28" s="75"/>
      <c r="Z28" s="187"/>
      <c r="AA28" s="188"/>
      <c r="AB28" s="188"/>
      <c r="AC28" s="189"/>
      <c r="AD28" s="190"/>
      <c r="AE28" s="191"/>
      <c r="AF28" s="191"/>
      <c r="AG28" s="192"/>
      <c r="AH28" s="61"/>
      <c r="AI28" s="193"/>
      <c r="AJ28" s="75"/>
      <c r="AK28" s="21"/>
      <c r="AL28" s="21"/>
      <c r="AM28" s="21"/>
      <c r="AN28" s="203"/>
      <c r="AO28" s="203"/>
      <c r="AP28" s="203"/>
      <c r="AQ28" s="203"/>
      <c r="AR28" s="203"/>
      <c r="AS28" s="29"/>
      <c r="AT28" s="29"/>
      <c r="AU28" s="21"/>
      <c r="AV28" s="21"/>
      <c r="AW28" s="21"/>
      <c r="AX28" s="21"/>
      <c r="AY28" s="208"/>
      <c r="AZ28" s="21"/>
      <c r="BA28" s="21"/>
      <c r="BB28" s="21"/>
      <c r="BC28" s="29"/>
      <c r="BD28" s="21"/>
      <c r="BE28" s="29"/>
      <c r="BF28" s="29"/>
    </row>
    <row r="29" spans="2:58" ht="20.100000000000001" customHeight="1" x14ac:dyDescent="0.5">
      <c r="B29" s="241">
        <v>25</v>
      </c>
      <c r="C29" s="242"/>
      <c r="D29" s="53"/>
      <c r="E29" s="54"/>
      <c r="F29" s="54"/>
      <c r="G29" s="54"/>
      <c r="H29" s="54"/>
      <c r="I29" s="54"/>
      <c r="J29" s="54"/>
      <c r="K29" s="229"/>
      <c r="L29" s="180"/>
      <c r="M29" s="8"/>
      <c r="N29" s="181"/>
      <c r="O29" s="182"/>
      <c r="P29" s="53"/>
      <c r="Q29" s="54"/>
      <c r="R29" s="168"/>
      <c r="S29" s="169"/>
      <c r="T29" s="183"/>
      <c r="U29" s="184"/>
      <c r="V29" s="184"/>
      <c r="W29" s="185"/>
      <c r="X29" s="186"/>
      <c r="Y29" s="75"/>
      <c r="Z29" s="187"/>
      <c r="AA29" s="188"/>
      <c r="AB29" s="188"/>
      <c r="AC29" s="189"/>
      <c r="AD29" s="190"/>
      <c r="AE29" s="191"/>
      <c r="AF29" s="191"/>
      <c r="AG29" s="192"/>
      <c r="AH29" s="61"/>
      <c r="AI29" s="193"/>
      <c r="AJ29" s="75"/>
      <c r="AK29" s="21"/>
      <c r="AL29" s="21"/>
      <c r="AM29" s="21"/>
      <c r="AN29" s="203"/>
      <c r="AO29" s="203"/>
      <c r="AP29" s="203"/>
      <c r="AQ29" s="203"/>
      <c r="AR29" s="203"/>
      <c r="AS29" s="29"/>
      <c r="AT29" s="29"/>
      <c r="AU29" s="21"/>
      <c r="AV29" s="21"/>
      <c r="AW29" s="21"/>
      <c r="AX29" s="21"/>
      <c r="AY29" s="208"/>
      <c r="AZ29" s="21"/>
      <c r="BA29" s="21"/>
      <c r="BB29" s="21"/>
      <c r="BC29" s="29"/>
      <c r="BD29" s="21"/>
      <c r="BE29" s="29"/>
      <c r="BF29" s="29"/>
    </row>
    <row r="30" spans="2:58" ht="20.100000000000001" customHeight="1" x14ac:dyDescent="0.5">
      <c r="B30" s="179">
        <v>26</v>
      </c>
      <c r="C30" s="163"/>
      <c r="D30" s="53"/>
      <c r="E30" s="54"/>
      <c r="F30" s="54"/>
      <c r="G30" s="54"/>
      <c r="H30" s="54"/>
      <c r="I30" s="54"/>
      <c r="J30" s="54"/>
      <c r="K30" s="229"/>
      <c r="L30" s="180"/>
      <c r="M30" s="8"/>
      <c r="N30" s="181"/>
      <c r="O30" s="182"/>
      <c r="P30" s="53"/>
      <c r="Q30" s="54"/>
      <c r="R30" s="168"/>
      <c r="S30" s="169"/>
      <c r="T30" s="183"/>
      <c r="U30" s="184"/>
      <c r="V30" s="184"/>
      <c r="W30" s="185"/>
      <c r="X30" s="186"/>
      <c r="Y30" s="75"/>
      <c r="Z30" s="187"/>
      <c r="AA30" s="188"/>
      <c r="AB30" s="188"/>
      <c r="AC30" s="189"/>
      <c r="AD30" s="190"/>
      <c r="AE30" s="191"/>
      <c r="AF30" s="191"/>
      <c r="AG30" s="192"/>
      <c r="AH30" s="61"/>
      <c r="AI30" s="193"/>
      <c r="AJ30" s="75"/>
      <c r="AK30" s="21"/>
      <c r="AL30" s="21"/>
      <c r="AM30" s="21"/>
      <c r="AN30" s="203"/>
      <c r="AO30" s="203"/>
      <c r="AP30" s="203"/>
      <c r="AQ30" s="203"/>
      <c r="AR30" s="203"/>
      <c r="AS30" s="29"/>
      <c r="AT30" s="29"/>
      <c r="AU30" s="21"/>
      <c r="AV30" s="21"/>
      <c r="AW30" s="21"/>
      <c r="AX30" s="21"/>
      <c r="AY30" s="208"/>
      <c r="AZ30" s="21"/>
      <c r="BA30" s="21"/>
      <c r="BB30" s="21"/>
      <c r="BC30" s="29"/>
      <c r="BD30" s="21"/>
      <c r="BE30" s="29"/>
      <c r="BF30" s="29"/>
    </row>
    <row r="31" spans="2:58" ht="20.100000000000001" customHeight="1" x14ac:dyDescent="0.5">
      <c r="B31" s="162">
        <v>27</v>
      </c>
      <c r="C31" s="163"/>
      <c r="D31" s="53"/>
      <c r="E31" s="54"/>
      <c r="F31" s="54"/>
      <c r="G31" s="54"/>
      <c r="H31" s="54"/>
      <c r="I31" s="54"/>
      <c r="J31" s="54"/>
      <c r="K31" s="229"/>
      <c r="L31" s="180"/>
      <c r="M31" s="8"/>
      <c r="N31" s="181"/>
      <c r="O31" s="182"/>
      <c r="P31" s="53"/>
      <c r="Q31" s="54"/>
      <c r="R31" s="168"/>
      <c r="S31" s="169"/>
      <c r="T31" s="183"/>
      <c r="U31" s="184"/>
      <c r="V31" s="184"/>
      <c r="W31" s="185"/>
      <c r="X31" s="186"/>
      <c r="Y31" s="75"/>
      <c r="Z31" s="187"/>
      <c r="AA31" s="188"/>
      <c r="AB31" s="188"/>
      <c r="AC31" s="189"/>
      <c r="AD31" s="190"/>
      <c r="AE31" s="191"/>
      <c r="AF31" s="191"/>
      <c r="AG31" s="192"/>
      <c r="AH31" s="61"/>
      <c r="AI31" s="193"/>
      <c r="AJ31" s="75"/>
      <c r="AK31" s="21"/>
      <c r="AL31" s="21"/>
      <c r="AM31" s="21"/>
      <c r="AN31" s="203"/>
      <c r="AO31" s="203"/>
      <c r="AP31" s="207"/>
      <c r="AQ31" s="203"/>
      <c r="AR31" s="203"/>
      <c r="AS31" s="29"/>
      <c r="AT31" s="29"/>
      <c r="AU31" s="21"/>
      <c r="AV31" s="21"/>
      <c r="AW31" s="21"/>
      <c r="AX31" s="21"/>
      <c r="AY31" s="208"/>
      <c r="AZ31" s="21"/>
      <c r="BA31" s="21"/>
      <c r="BB31" s="21"/>
      <c r="BC31" s="29"/>
      <c r="BD31" s="21"/>
      <c r="BE31" s="29"/>
      <c r="BF31" s="29"/>
    </row>
    <row r="32" spans="2:58" ht="20.100000000000001" customHeight="1" x14ac:dyDescent="0.5">
      <c r="B32" s="179">
        <v>28</v>
      </c>
      <c r="C32" s="163"/>
      <c r="D32" s="53"/>
      <c r="E32" s="54"/>
      <c r="F32" s="54"/>
      <c r="G32" s="54"/>
      <c r="H32" s="54"/>
      <c r="I32" s="54"/>
      <c r="J32" s="54"/>
      <c r="K32" s="229"/>
      <c r="L32" s="180"/>
      <c r="M32" s="8"/>
      <c r="N32" s="181"/>
      <c r="O32" s="182"/>
      <c r="P32" s="53"/>
      <c r="Q32" s="54"/>
      <c r="R32" s="168"/>
      <c r="S32" s="169"/>
      <c r="T32" s="183"/>
      <c r="U32" s="184"/>
      <c r="V32" s="184"/>
      <c r="W32" s="185"/>
      <c r="X32" s="186"/>
      <c r="Y32" s="75"/>
      <c r="Z32" s="187"/>
      <c r="AA32" s="188"/>
      <c r="AB32" s="188"/>
      <c r="AC32" s="189"/>
      <c r="AD32" s="190"/>
      <c r="AE32" s="191"/>
      <c r="AF32" s="191"/>
      <c r="AG32" s="192"/>
      <c r="AH32" s="61"/>
      <c r="AI32" s="193"/>
      <c r="AJ32" s="75"/>
      <c r="AK32" s="21"/>
      <c r="AL32" s="21"/>
      <c r="AM32" s="21"/>
      <c r="AN32" s="203"/>
      <c r="AO32" s="203"/>
      <c r="AP32" s="203"/>
      <c r="AQ32" s="203"/>
      <c r="AR32" s="203"/>
      <c r="AS32" s="29"/>
      <c r="AT32" s="29"/>
      <c r="AU32" s="21"/>
      <c r="AV32" s="21"/>
      <c r="AW32" s="21"/>
      <c r="AX32" s="21"/>
      <c r="AY32" s="208"/>
      <c r="AZ32" s="21"/>
      <c r="BA32" s="21"/>
      <c r="BB32" s="21"/>
      <c r="BC32" s="29"/>
      <c r="BD32" s="21"/>
      <c r="BE32" s="29"/>
      <c r="BF32" s="29"/>
    </row>
    <row r="33" spans="2:58" ht="20.100000000000001" customHeight="1" x14ac:dyDescent="0.5">
      <c r="B33" s="162">
        <v>29</v>
      </c>
      <c r="C33" s="163"/>
      <c r="D33" s="53"/>
      <c r="E33" s="54"/>
      <c r="F33" s="54"/>
      <c r="G33" s="54"/>
      <c r="H33" s="54"/>
      <c r="I33" s="54"/>
      <c r="J33" s="54"/>
      <c r="K33" s="229"/>
      <c r="L33" s="180"/>
      <c r="M33" s="8"/>
      <c r="N33" s="181"/>
      <c r="O33" s="182"/>
      <c r="P33" s="53"/>
      <c r="Q33" s="54"/>
      <c r="R33" s="168"/>
      <c r="S33" s="169"/>
      <c r="T33" s="183"/>
      <c r="U33" s="198"/>
      <c r="V33" s="184"/>
      <c r="W33" s="185"/>
      <c r="X33" s="186"/>
      <c r="Y33" s="75"/>
      <c r="Z33" s="187"/>
      <c r="AA33" s="188"/>
      <c r="AB33" s="188"/>
      <c r="AC33" s="189"/>
      <c r="AD33" s="190"/>
      <c r="AE33" s="191"/>
      <c r="AF33" s="191"/>
      <c r="AG33" s="192"/>
      <c r="AH33" s="61"/>
      <c r="AI33" s="193"/>
      <c r="AJ33" s="75"/>
      <c r="AK33" s="21"/>
      <c r="AL33" s="21"/>
      <c r="AM33" s="21"/>
      <c r="AN33" s="203"/>
      <c r="AO33" s="203"/>
      <c r="AP33" s="203"/>
      <c r="AQ33" s="203"/>
      <c r="AR33" s="203"/>
      <c r="AS33" s="29"/>
      <c r="AT33" s="29"/>
      <c r="AU33" s="21"/>
      <c r="AV33" s="21"/>
      <c r="AW33" s="21"/>
      <c r="AX33" s="21"/>
      <c r="AY33" s="208"/>
      <c r="AZ33" s="21"/>
      <c r="BA33" s="21"/>
      <c r="BB33" s="21"/>
      <c r="BC33" s="29"/>
      <c r="BD33" s="21"/>
      <c r="BE33" s="29"/>
      <c r="BF33" s="29"/>
    </row>
    <row r="34" spans="2:58" ht="20.100000000000001" customHeight="1" x14ac:dyDescent="0.5">
      <c r="B34" s="179">
        <v>30</v>
      </c>
      <c r="C34" s="163"/>
      <c r="D34" s="53"/>
      <c r="E34" s="54"/>
      <c r="F34" s="54"/>
      <c r="G34" s="54"/>
      <c r="H34" s="54"/>
      <c r="I34" s="54"/>
      <c r="J34" s="54"/>
      <c r="K34" s="229"/>
      <c r="L34" s="180"/>
      <c r="M34" s="8"/>
      <c r="N34" s="181"/>
      <c r="O34" s="182"/>
      <c r="P34" s="53"/>
      <c r="Q34" s="54"/>
      <c r="R34" s="168"/>
      <c r="S34" s="169"/>
      <c r="T34" s="183"/>
      <c r="U34" s="184"/>
      <c r="V34" s="184"/>
      <c r="W34" s="185"/>
      <c r="X34" s="186"/>
      <c r="Y34" s="75"/>
      <c r="Z34" s="187"/>
      <c r="AA34" s="188"/>
      <c r="AB34" s="188"/>
      <c r="AC34" s="189"/>
      <c r="AD34" s="190"/>
      <c r="AE34" s="191"/>
      <c r="AF34" s="191"/>
      <c r="AG34" s="192"/>
      <c r="AH34" s="61"/>
      <c r="AI34" s="193"/>
      <c r="AJ34" s="75"/>
      <c r="AK34" s="21"/>
      <c r="AL34" s="21"/>
      <c r="AM34" s="21"/>
      <c r="AN34" s="203"/>
      <c r="AO34" s="203"/>
      <c r="AP34" s="203"/>
      <c r="AQ34" s="203"/>
      <c r="AR34" s="203"/>
      <c r="AS34" s="29"/>
      <c r="AT34" s="29"/>
      <c r="AU34" s="21"/>
      <c r="AV34" s="21"/>
      <c r="AW34" s="21"/>
      <c r="AX34" s="21"/>
      <c r="AY34" s="208"/>
      <c r="AZ34" s="21"/>
      <c r="BA34" s="21"/>
      <c r="BB34" s="21"/>
      <c r="BC34" s="29"/>
      <c r="BD34" s="21"/>
      <c r="BE34" s="29"/>
      <c r="BF34" s="29"/>
    </row>
    <row r="35" spans="2:58" ht="20.100000000000001" customHeight="1" x14ac:dyDescent="0.5">
      <c r="B35" s="162">
        <v>31</v>
      </c>
      <c r="C35" s="163"/>
      <c r="D35" s="180"/>
      <c r="E35" s="8"/>
      <c r="F35" s="8"/>
      <c r="G35" s="8"/>
      <c r="H35" s="8"/>
      <c r="I35" s="8"/>
      <c r="J35" s="8"/>
      <c r="K35" s="210"/>
      <c r="L35" s="180"/>
      <c r="M35" s="8"/>
      <c r="N35" s="181"/>
      <c r="O35" s="182"/>
      <c r="P35" s="180"/>
      <c r="Q35" s="8"/>
      <c r="R35" s="210"/>
      <c r="S35" s="211"/>
      <c r="T35" s="183"/>
      <c r="U35" s="184"/>
      <c r="V35" s="184"/>
      <c r="W35" s="185"/>
      <c r="X35" s="186"/>
      <c r="Y35" s="75"/>
      <c r="Z35" s="187"/>
      <c r="AA35" s="188"/>
      <c r="AB35" s="188"/>
      <c r="AC35" s="189"/>
      <c r="AD35" s="190"/>
      <c r="AE35" s="191"/>
      <c r="AF35" s="191"/>
      <c r="AG35" s="192"/>
      <c r="AH35" s="61"/>
      <c r="AI35" s="193"/>
      <c r="AJ35" s="75"/>
      <c r="AK35" s="21"/>
      <c r="AL35" s="21"/>
      <c r="AM35" s="21"/>
      <c r="AN35" s="203"/>
      <c r="AO35" s="203"/>
      <c r="AP35" s="207"/>
      <c r="AQ35" s="203"/>
      <c r="AR35" s="203"/>
      <c r="AS35" s="29"/>
      <c r="AT35" s="29"/>
      <c r="AU35" s="21"/>
      <c r="AV35" s="21"/>
      <c r="AW35" s="21"/>
      <c r="AX35" s="21"/>
      <c r="AY35" s="208"/>
      <c r="AZ35" s="21"/>
      <c r="BA35" s="21"/>
      <c r="BB35" s="21"/>
      <c r="BC35" s="29"/>
      <c r="BD35" s="21"/>
      <c r="BE35" s="29"/>
      <c r="BF35" s="29"/>
    </row>
    <row r="36" spans="2:58" ht="20.100000000000001" customHeight="1" x14ac:dyDescent="0.5">
      <c r="B36" s="179">
        <v>32</v>
      </c>
      <c r="C36" s="163"/>
      <c r="D36" s="180"/>
      <c r="E36" s="8"/>
      <c r="F36" s="8"/>
      <c r="G36" s="8"/>
      <c r="H36" s="8"/>
      <c r="I36" s="8"/>
      <c r="J36" s="8"/>
      <c r="K36" s="210"/>
      <c r="L36" s="180"/>
      <c r="M36" s="8"/>
      <c r="N36" s="181"/>
      <c r="O36" s="182"/>
      <c r="P36" s="180"/>
      <c r="Q36" s="8"/>
      <c r="R36" s="210"/>
      <c r="S36" s="211"/>
      <c r="T36" s="183"/>
      <c r="U36" s="184"/>
      <c r="V36" s="184"/>
      <c r="W36" s="185"/>
      <c r="X36" s="186"/>
      <c r="Y36" s="75"/>
      <c r="Z36" s="187"/>
      <c r="AA36" s="188"/>
      <c r="AB36" s="188"/>
      <c r="AC36" s="189"/>
      <c r="AD36" s="190"/>
      <c r="AE36" s="191"/>
      <c r="AF36" s="191"/>
      <c r="AG36" s="192"/>
      <c r="AH36" s="29"/>
      <c r="AI36" s="193"/>
      <c r="AJ36" s="75"/>
      <c r="AK36" s="21"/>
      <c r="AL36" s="21"/>
      <c r="AM36" s="21"/>
      <c r="AN36" s="203"/>
      <c r="AO36" s="203"/>
      <c r="AP36" s="203"/>
      <c r="AQ36" s="203"/>
      <c r="AR36" s="203"/>
      <c r="AS36" s="29"/>
      <c r="AT36" s="29"/>
      <c r="AU36" s="21"/>
      <c r="AV36" s="21"/>
      <c r="AW36" s="21"/>
      <c r="AX36" s="21"/>
      <c r="AY36" s="208"/>
      <c r="AZ36" s="21"/>
      <c r="BA36" s="21"/>
      <c r="BB36" s="21"/>
      <c r="BC36" s="29"/>
      <c r="BD36" s="21"/>
      <c r="BE36" s="29"/>
      <c r="BF36" s="29"/>
    </row>
    <row r="37" spans="2:58" ht="20.100000000000001" customHeight="1" x14ac:dyDescent="0.5">
      <c r="B37" s="162">
        <v>33</v>
      </c>
      <c r="C37" s="163"/>
      <c r="D37" s="180"/>
      <c r="E37" s="8"/>
      <c r="F37" s="8"/>
      <c r="G37" s="8"/>
      <c r="H37" s="8"/>
      <c r="I37" s="8"/>
      <c r="J37" s="8"/>
      <c r="K37" s="210"/>
      <c r="L37" s="180"/>
      <c r="M37" s="8"/>
      <c r="N37" s="181"/>
      <c r="O37" s="182"/>
      <c r="P37" s="180"/>
      <c r="Q37" s="8"/>
      <c r="R37" s="210"/>
      <c r="S37" s="211"/>
      <c r="T37" s="183"/>
      <c r="U37" s="198"/>
      <c r="V37" s="184"/>
      <c r="W37" s="185"/>
      <c r="X37" s="186"/>
      <c r="Y37" s="75"/>
      <c r="Z37" s="187"/>
      <c r="AA37" s="188"/>
      <c r="AB37" s="188"/>
      <c r="AC37" s="189"/>
      <c r="AD37" s="190"/>
      <c r="AE37" s="191"/>
      <c r="AF37" s="191"/>
      <c r="AG37" s="192"/>
      <c r="AH37" s="29"/>
      <c r="AI37" s="193"/>
      <c r="AJ37" s="75"/>
      <c r="AK37" s="21"/>
      <c r="AL37" s="21"/>
      <c r="AM37" s="21"/>
      <c r="AN37" s="203"/>
      <c r="AO37" s="203"/>
      <c r="AP37" s="203"/>
      <c r="AQ37" s="203"/>
      <c r="AR37" s="203"/>
      <c r="AS37" s="29"/>
      <c r="AT37" s="29"/>
      <c r="AU37" s="21"/>
      <c r="AV37" s="21"/>
      <c r="AW37" s="21"/>
      <c r="AX37" s="21"/>
      <c r="AY37" s="208"/>
      <c r="AZ37" s="21"/>
      <c r="BA37" s="21"/>
      <c r="BB37" s="21"/>
      <c r="BC37" s="29"/>
      <c r="BD37" s="21"/>
      <c r="BE37" s="29"/>
      <c r="BF37" s="29"/>
    </row>
    <row r="38" spans="2:58" ht="20.100000000000001" customHeight="1" x14ac:dyDescent="0.5">
      <c r="B38" s="179">
        <v>34</v>
      </c>
      <c r="C38" s="163"/>
      <c r="D38" s="180"/>
      <c r="E38" s="8"/>
      <c r="F38" s="8"/>
      <c r="G38" s="8"/>
      <c r="H38" s="8"/>
      <c r="I38" s="8"/>
      <c r="J38" s="8"/>
      <c r="K38" s="210"/>
      <c r="L38" s="180"/>
      <c r="M38" s="8"/>
      <c r="N38" s="181"/>
      <c r="O38" s="182"/>
      <c r="P38" s="180"/>
      <c r="Q38" s="8"/>
      <c r="R38" s="210"/>
      <c r="S38" s="211"/>
      <c r="T38" s="183"/>
      <c r="U38" s="184"/>
      <c r="V38" s="184"/>
      <c r="W38" s="185"/>
      <c r="X38" s="186"/>
      <c r="Y38" s="75"/>
      <c r="Z38" s="187"/>
      <c r="AA38" s="188"/>
      <c r="AB38" s="188"/>
      <c r="AC38" s="189"/>
      <c r="AD38" s="190"/>
      <c r="AE38" s="191"/>
      <c r="AF38" s="191"/>
      <c r="AG38" s="192"/>
      <c r="AH38" s="29"/>
      <c r="AI38" s="193"/>
      <c r="AJ38" s="75"/>
      <c r="AK38" s="21"/>
      <c r="AL38" s="21"/>
      <c r="AM38" s="21"/>
      <c r="AN38" s="203"/>
      <c r="AO38" s="203"/>
      <c r="AP38" s="203"/>
      <c r="AQ38" s="203"/>
      <c r="AR38" s="203"/>
      <c r="AS38" s="29"/>
      <c r="AT38" s="29"/>
      <c r="AU38" s="21"/>
      <c r="AV38" s="21"/>
      <c r="AW38" s="21"/>
      <c r="AX38" s="21"/>
      <c r="AY38" s="208"/>
      <c r="AZ38" s="21"/>
      <c r="BA38" s="21"/>
      <c r="BB38" s="21"/>
      <c r="BC38" s="29"/>
      <c r="BD38" s="21"/>
      <c r="BE38" s="29"/>
      <c r="BF38" s="29"/>
    </row>
    <row r="39" spans="2:58" ht="20.100000000000001" customHeight="1" thickBot="1" x14ac:dyDescent="0.55000000000000004">
      <c r="B39" s="216">
        <v>35</v>
      </c>
      <c r="C39" s="399"/>
      <c r="D39" s="217"/>
      <c r="E39" s="218"/>
      <c r="F39" s="218"/>
      <c r="G39" s="218"/>
      <c r="H39" s="218"/>
      <c r="I39" s="218"/>
      <c r="J39" s="218"/>
      <c r="K39" s="219"/>
      <c r="L39" s="217"/>
      <c r="M39" s="218"/>
      <c r="N39" s="220"/>
      <c r="O39" s="221"/>
      <c r="P39" s="217"/>
      <c r="Q39" s="218"/>
      <c r="R39" s="219"/>
      <c r="S39" s="222"/>
      <c r="T39" s="259"/>
      <c r="U39" s="254"/>
      <c r="V39" s="254"/>
      <c r="W39" s="256"/>
      <c r="X39" s="400"/>
      <c r="Y39" s="75"/>
      <c r="Z39" s="187"/>
      <c r="AA39" s="188"/>
      <c r="AB39" s="188"/>
      <c r="AC39" s="189"/>
      <c r="AD39" s="190"/>
      <c r="AE39" s="191"/>
      <c r="AF39" s="191"/>
      <c r="AG39" s="192"/>
      <c r="AH39" s="29"/>
      <c r="AI39" s="193"/>
      <c r="AJ39" s="75"/>
      <c r="AK39" s="21"/>
      <c r="AL39" s="21"/>
      <c r="AM39" s="21"/>
      <c r="AN39" s="203"/>
      <c r="AO39" s="203"/>
      <c r="AP39" s="203"/>
      <c r="AQ39" s="203"/>
      <c r="AR39" s="203"/>
      <c r="AS39" s="29"/>
      <c r="AT39" s="29"/>
      <c r="AU39" s="21"/>
      <c r="AV39" s="21"/>
      <c r="AW39" s="21"/>
      <c r="AX39" s="21"/>
      <c r="AY39" s="208"/>
      <c r="AZ39" s="21"/>
      <c r="BA39" s="21"/>
      <c r="BB39" s="21"/>
      <c r="BC39" s="29"/>
      <c r="BD39" s="21"/>
      <c r="BE39" s="29"/>
      <c r="BF39" s="29"/>
    </row>
    <row r="40" spans="2:58" s="29" customFormat="1" ht="5.25" customHeight="1" x14ac:dyDescent="0.5">
      <c r="B40" s="224"/>
      <c r="C40" s="225"/>
      <c r="D40" s="230"/>
      <c r="E40" s="230"/>
      <c r="F40" s="230"/>
      <c r="G40" s="230"/>
      <c r="H40" s="230"/>
      <c r="I40" s="230"/>
      <c r="J40" s="230"/>
      <c r="K40" s="230"/>
      <c r="L40" s="203"/>
      <c r="M40" s="203"/>
      <c r="N40" s="21"/>
      <c r="O40" s="21"/>
      <c r="P40" s="21"/>
      <c r="Q40" s="21"/>
      <c r="R40" s="203"/>
      <c r="S40" s="203"/>
      <c r="T40" s="21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21"/>
      <c r="AL40" s="21"/>
      <c r="AM40" s="21"/>
      <c r="AN40" s="203"/>
      <c r="AO40" s="203"/>
      <c r="AP40" s="207"/>
      <c r="AQ40" s="203"/>
      <c r="AR40" s="203"/>
      <c r="AU40" s="21"/>
      <c r="AV40" s="21"/>
      <c r="AW40" s="21"/>
      <c r="AX40" s="21"/>
      <c r="AY40" s="208"/>
      <c r="AZ40" s="21"/>
      <c r="BA40" s="21"/>
      <c r="BB40" s="21"/>
      <c r="BD40" s="21"/>
    </row>
    <row r="41" spans="2:58" s="29" customFormat="1" ht="5.25" customHeight="1" x14ac:dyDescent="0.5">
      <c r="B41" s="224"/>
      <c r="C41" s="225"/>
      <c r="D41" s="230"/>
      <c r="E41" s="230"/>
      <c r="F41" s="230"/>
      <c r="G41" s="230"/>
      <c r="H41" s="230"/>
      <c r="I41" s="230"/>
      <c r="J41" s="230"/>
      <c r="K41" s="230"/>
      <c r="L41" s="203"/>
      <c r="M41" s="203"/>
      <c r="N41" s="21"/>
      <c r="O41" s="21"/>
      <c r="P41" s="21"/>
      <c r="Q41" s="21"/>
      <c r="R41" s="203"/>
      <c r="S41" s="203"/>
      <c r="T41" s="21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21"/>
      <c r="AL41" s="21"/>
      <c r="AM41" s="21"/>
      <c r="AN41" s="203"/>
      <c r="AO41" s="203"/>
      <c r="AP41" s="207"/>
      <c r="AQ41" s="203"/>
      <c r="AR41" s="203"/>
      <c r="AU41" s="21"/>
      <c r="AV41" s="21"/>
      <c r="AW41" s="21"/>
      <c r="AX41" s="21"/>
      <c r="AY41" s="208"/>
      <c r="AZ41" s="21"/>
      <c r="BA41" s="21"/>
      <c r="BB41" s="21"/>
      <c r="BD41" s="21"/>
    </row>
    <row r="42" spans="2:58" s="29" customFormat="1" ht="5.25" customHeight="1" x14ac:dyDescent="0.5">
      <c r="B42" s="224"/>
      <c r="C42" s="225"/>
      <c r="D42" s="230"/>
      <c r="E42" s="230"/>
      <c r="F42" s="230"/>
      <c r="G42" s="230"/>
      <c r="H42" s="230"/>
      <c r="I42" s="230"/>
      <c r="J42" s="230"/>
      <c r="K42" s="230"/>
      <c r="L42" s="203"/>
      <c r="M42" s="203"/>
      <c r="N42" s="21"/>
      <c r="O42" s="21"/>
      <c r="P42" s="21"/>
      <c r="Q42" s="21"/>
      <c r="R42" s="203"/>
      <c r="S42" s="203"/>
      <c r="T42" s="21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21"/>
      <c r="AL42" s="21"/>
      <c r="AM42" s="21"/>
      <c r="AN42" s="203"/>
      <c r="AO42" s="203"/>
      <c r="AP42" s="207"/>
      <c r="AQ42" s="203"/>
      <c r="AR42" s="203"/>
      <c r="AU42" s="21"/>
      <c r="AV42" s="21"/>
      <c r="AW42" s="21"/>
      <c r="AX42" s="21"/>
      <c r="AY42" s="208"/>
      <c r="AZ42" s="21"/>
      <c r="BA42" s="21"/>
      <c r="BB42" s="21"/>
      <c r="BD42" s="21"/>
    </row>
    <row r="43" spans="2:58" s="29" customFormat="1" ht="5.25" customHeight="1" x14ac:dyDescent="0.5">
      <c r="B43" s="224"/>
      <c r="C43" s="225"/>
      <c r="D43" s="230"/>
      <c r="E43" s="230"/>
      <c r="F43" s="230"/>
      <c r="G43" s="230"/>
      <c r="H43" s="230"/>
      <c r="I43" s="230"/>
      <c r="J43" s="230"/>
      <c r="K43" s="230"/>
      <c r="L43" s="203"/>
      <c r="M43" s="203"/>
      <c r="N43" s="21"/>
      <c r="O43" s="21"/>
      <c r="P43" s="21"/>
      <c r="Q43" s="21"/>
      <c r="R43" s="203"/>
      <c r="S43" s="203"/>
      <c r="T43" s="21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21"/>
      <c r="AL43" s="21"/>
      <c r="AM43" s="21"/>
      <c r="AN43" s="203"/>
      <c r="AO43" s="203"/>
      <c r="AP43" s="207"/>
      <c r="AQ43" s="203"/>
      <c r="AR43" s="203"/>
      <c r="AU43" s="21"/>
      <c r="AV43" s="21"/>
      <c r="AW43" s="21"/>
      <c r="AX43" s="21"/>
      <c r="AY43" s="208"/>
      <c r="AZ43" s="21"/>
      <c r="BA43" s="21"/>
      <c r="BB43" s="21"/>
      <c r="BD43" s="21"/>
    </row>
    <row r="44" spans="2:58" s="29" customFormat="1" ht="5.25" customHeight="1" x14ac:dyDescent="0.5">
      <c r="B44" s="224"/>
      <c r="C44" s="225"/>
      <c r="D44" s="230"/>
      <c r="E44" s="230"/>
      <c r="F44" s="230"/>
      <c r="G44" s="230"/>
      <c r="H44" s="230"/>
      <c r="I44" s="230"/>
      <c r="J44" s="230"/>
      <c r="K44" s="230"/>
      <c r="L44" s="203"/>
      <c r="M44" s="203"/>
      <c r="N44" s="21"/>
      <c r="O44" s="21"/>
      <c r="P44" s="21"/>
      <c r="Q44" s="21"/>
      <c r="R44" s="203"/>
      <c r="S44" s="203"/>
      <c r="T44" s="21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21"/>
      <c r="AL44" s="21"/>
      <c r="AM44" s="21"/>
      <c r="AN44" s="203"/>
      <c r="AO44" s="203"/>
      <c r="AP44" s="207"/>
      <c r="AQ44" s="203"/>
      <c r="AR44" s="203"/>
      <c r="AU44" s="21"/>
      <c r="AV44" s="21"/>
      <c r="AW44" s="21"/>
      <c r="AX44" s="21"/>
      <c r="AY44" s="208"/>
      <c r="AZ44" s="21"/>
      <c r="BA44" s="21"/>
      <c r="BB44" s="21"/>
      <c r="BD44" s="21"/>
    </row>
    <row r="45" spans="2:58" ht="30" customHeight="1" x14ac:dyDescent="0.55000000000000004">
      <c r="C45" s="1"/>
      <c r="D45" s="1"/>
      <c r="F45" s="1"/>
      <c r="G45" s="226" t="s">
        <v>29</v>
      </c>
      <c r="H45" s="227"/>
      <c r="I45" s="184">
        <v>0</v>
      </c>
      <c r="J45" s="226" t="s">
        <v>27</v>
      </c>
      <c r="K45" s="226"/>
      <c r="L45" s="184">
        <f>COUNTIF($AG$5:$AG$39,"0")</f>
        <v>3</v>
      </c>
      <c r="M45" s="184" t="s">
        <v>28</v>
      </c>
      <c r="N45" s="226" t="s">
        <v>29</v>
      </c>
      <c r="O45" s="226"/>
      <c r="P45" s="184">
        <v>0</v>
      </c>
      <c r="Q45" s="226" t="s">
        <v>27</v>
      </c>
      <c r="R45" s="226"/>
      <c r="S45" s="184">
        <f>COUNTIF($AI$5:$AI$39,"0")</f>
        <v>13</v>
      </c>
      <c r="T45" s="184" t="s">
        <v>28</v>
      </c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21"/>
      <c r="AL45" s="21"/>
      <c r="AM45" s="21"/>
      <c r="AN45" s="203"/>
      <c r="AO45" s="203"/>
      <c r="AP45" s="203"/>
      <c r="AQ45" s="203"/>
      <c r="AR45" s="203"/>
      <c r="AS45" s="29"/>
      <c r="AT45" s="29"/>
      <c r="AU45" s="21"/>
      <c r="AV45" s="21"/>
      <c r="AW45" s="21"/>
      <c r="AX45" s="21"/>
      <c r="AY45" s="208"/>
      <c r="AZ45" s="21"/>
      <c r="BA45" s="21"/>
      <c r="BB45" s="21"/>
      <c r="BC45" s="29"/>
      <c r="BD45" s="21"/>
    </row>
    <row r="46" spans="2:58" ht="30" customHeight="1" x14ac:dyDescent="0.55000000000000004">
      <c r="C46" s="1"/>
      <c r="D46" s="1"/>
      <c r="F46" s="1"/>
      <c r="G46" s="226" t="s">
        <v>29</v>
      </c>
      <c r="H46" s="227"/>
      <c r="I46" s="184">
        <v>1</v>
      </c>
      <c r="J46" s="226" t="s">
        <v>27</v>
      </c>
      <c r="K46" s="226"/>
      <c r="L46" s="184">
        <f>COUNTIF($AF$5:$AF$39,"1")</f>
        <v>5</v>
      </c>
      <c r="M46" s="184" t="s">
        <v>28</v>
      </c>
      <c r="N46" s="226" t="s">
        <v>29</v>
      </c>
      <c r="O46" s="226"/>
      <c r="P46" s="184">
        <v>1</v>
      </c>
      <c r="Q46" s="226" t="s">
        <v>27</v>
      </c>
      <c r="R46" s="226"/>
      <c r="S46" s="184">
        <f>COUNTIF($AI$5:$AI$39,"1")</f>
        <v>2</v>
      </c>
      <c r="T46" s="184" t="s">
        <v>28</v>
      </c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21"/>
      <c r="AL46" s="21"/>
      <c r="AM46" s="21"/>
      <c r="AN46" s="203"/>
      <c r="AO46" s="203"/>
      <c r="AP46" s="203"/>
      <c r="AQ46" s="203"/>
      <c r="AR46" s="203"/>
      <c r="AS46" s="29"/>
      <c r="AT46" s="29"/>
      <c r="AU46" s="21"/>
      <c r="AV46" s="21"/>
      <c r="AW46" s="21"/>
      <c r="AX46" s="21"/>
      <c r="AY46" s="208"/>
      <c r="AZ46" s="21"/>
      <c r="BA46" s="21"/>
      <c r="BB46" s="21"/>
      <c r="BC46" s="29"/>
      <c r="BD46" s="21"/>
    </row>
    <row r="47" spans="2:58" ht="30" customHeight="1" x14ac:dyDescent="0.55000000000000004">
      <c r="C47" s="1"/>
      <c r="D47" s="1"/>
      <c r="F47" s="1"/>
      <c r="G47" s="226" t="s">
        <v>29</v>
      </c>
      <c r="H47" s="227"/>
      <c r="I47" s="184">
        <v>2</v>
      </c>
      <c r="J47" s="226" t="s">
        <v>27</v>
      </c>
      <c r="K47" s="226"/>
      <c r="L47" s="184">
        <f>COUNTIF($AE$5:$AE$39,"2")</f>
        <v>9</v>
      </c>
      <c r="M47" s="184" t="s">
        <v>28</v>
      </c>
      <c r="N47" s="226" t="s">
        <v>29</v>
      </c>
      <c r="O47" s="226"/>
      <c r="P47" s="184">
        <v>2</v>
      </c>
      <c r="Q47" s="226" t="s">
        <v>27</v>
      </c>
      <c r="R47" s="226"/>
      <c r="S47" s="184">
        <f>COUNTIF($AI$5:$AI$39,"2")</f>
        <v>4</v>
      </c>
      <c r="T47" s="184" t="s">
        <v>28</v>
      </c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21"/>
      <c r="AL47" s="21"/>
      <c r="AM47" s="21"/>
      <c r="AN47" s="203"/>
      <c r="AO47" s="203"/>
      <c r="AP47" s="203"/>
      <c r="AQ47" s="203"/>
      <c r="AR47" s="203"/>
      <c r="AS47" s="29"/>
      <c r="AT47" s="29"/>
      <c r="AU47" s="21"/>
      <c r="AV47" s="21"/>
      <c r="AW47" s="21"/>
      <c r="AX47" s="21"/>
      <c r="AY47" s="208"/>
      <c r="AZ47" s="21"/>
      <c r="BA47" s="21"/>
      <c r="BB47" s="21"/>
      <c r="BC47" s="29"/>
      <c r="BD47" s="21"/>
    </row>
    <row r="48" spans="2:58" ht="30" customHeight="1" x14ac:dyDescent="0.55000000000000004">
      <c r="C48" s="1"/>
      <c r="D48" s="1"/>
      <c r="F48" s="1"/>
      <c r="G48" s="226" t="s">
        <v>29</v>
      </c>
      <c r="H48" s="227"/>
      <c r="I48" s="184">
        <v>3</v>
      </c>
      <c r="J48" s="226" t="s">
        <v>27</v>
      </c>
      <c r="K48" s="226"/>
      <c r="L48" s="184">
        <f>COUNTIF($AD$5:$AD$39,"3")</f>
        <v>6</v>
      </c>
      <c r="M48" s="184" t="s">
        <v>28</v>
      </c>
      <c r="N48" s="226" t="s">
        <v>29</v>
      </c>
      <c r="O48" s="226"/>
      <c r="P48" s="184">
        <v>3</v>
      </c>
      <c r="Q48" s="226" t="s">
        <v>27</v>
      </c>
      <c r="R48" s="226"/>
      <c r="S48" s="184">
        <f>COUNTIF($AI$5:$AI$39,"3")</f>
        <v>4</v>
      </c>
      <c r="T48" s="184" t="s">
        <v>28</v>
      </c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21"/>
      <c r="AL48" s="21"/>
      <c r="AM48" s="21"/>
      <c r="AN48" s="203"/>
      <c r="AO48" s="203"/>
      <c r="AP48" s="203"/>
      <c r="AQ48" s="203"/>
      <c r="AR48" s="203"/>
      <c r="AS48" s="29"/>
      <c r="AT48" s="29"/>
      <c r="AU48" s="21"/>
      <c r="AV48" s="21"/>
      <c r="AW48" s="21"/>
      <c r="AX48" s="21"/>
      <c r="AY48" s="208"/>
      <c r="AZ48" s="21"/>
      <c r="BA48" s="21"/>
      <c r="BB48" s="21"/>
      <c r="BC48" s="29"/>
      <c r="BD48" s="21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23</v>
      </c>
      <c r="M49" s="1"/>
      <c r="N49" s="1"/>
      <c r="O49" s="1"/>
      <c r="P49" s="1"/>
      <c r="Q49" s="1"/>
      <c r="R49" s="1"/>
      <c r="S49" s="1">
        <f>SUM(S45:S48)</f>
        <v>23</v>
      </c>
      <c r="T49" s="1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21"/>
      <c r="AL49" s="21"/>
      <c r="AM49" s="21"/>
      <c r="AN49" s="203"/>
      <c r="AO49" s="203"/>
      <c r="AP49" s="207"/>
      <c r="AQ49" s="203"/>
      <c r="AR49" s="203"/>
      <c r="AS49" s="29"/>
      <c r="AT49" s="29"/>
      <c r="AU49" s="21"/>
      <c r="AV49" s="21"/>
      <c r="AW49" s="21"/>
      <c r="AX49" s="21"/>
      <c r="AY49" s="208"/>
      <c r="AZ49" s="21"/>
      <c r="BA49" s="21"/>
      <c r="BB49" s="21"/>
      <c r="BC49" s="29"/>
      <c r="BD49" s="21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21"/>
      <c r="AL50" s="21"/>
      <c r="AM50" s="21"/>
      <c r="AN50" s="203"/>
      <c r="AO50" s="203"/>
      <c r="AP50" s="203"/>
      <c r="AQ50" s="203"/>
      <c r="AR50" s="203"/>
      <c r="AS50" s="29"/>
      <c r="AT50" s="29"/>
      <c r="AU50" s="21"/>
      <c r="AV50" s="21"/>
      <c r="AW50" s="21"/>
      <c r="AX50" s="21"/>
      <c r="AY50" s="208"/>
      <c r="AZ50" s="21"/>
      <c r="BA50" s="21"/>
      <c r="BB50" s="21"/>
      <c r="BC50" s="29"/>
      <c r="BD50" s="21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21"/>
      <c r="AL51" s="21"/>
      <c r="AM51" s="203"/>
      <c r="AN51" s="203"/>
      <c r="AO51" s="203"/>
      <c r="AP51" s="203"/>
      <c r="AQ51" s="203"/>
      <c r="AR51" s="203"/>
      <c r="AS51" s="29"/>
      <c r="AT51" s="29"/>
      <c r="AU51" s="21"/>
      <c r="AV51" s="21"/>
      <c r="AW51" s="21"/>
      <c r="AX51" s="21"/>
      <c r="AY51" s="208"/>
      <c r="AZ51" s="21"/>
      <c r="BA51" s="21"/>
      <c r="BB51" s="21"/>
      <c r="BC51" s="29"/>
      <c r="BD51" s="21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S91"/>
  <sheetViews>
    <sheetView showGridLines="0" view="pageLayout" topLeftCell="A10" zoomScaleNormal="93" zoomScaleSheetLayoutView="100" workbookViewId="0">
      <selection activeCell="U24" sqref="U24"/>
    </sheetView>
  </sheetViews>
  <sheetFormatPr defaultColWidth="9.140625" defaultRowHeight="21.75" x14ac:dyDescent="0.5"/>
  <cols>
    <col min="1" max="1" width="5.7109375" style="24" customWidth="1"/>
    <col min="2" max="3" width="10.28515625" style="24" customWidth="1"/>
    <col min="4" max="8" width="5.7109375" style="24" customWidth="1"/>
    <col min="9" max="9" width="5.7109375" style="25" customWidth="1"/>
    <col min="10" max="15" width="5.7109375" style="24" customWidth="1"/>
    <col min="16" max="19" width="5.28515625" style="24" customWidth="1"/>
    <col min="20" max="16384" width="9.140625" style="24"/>
  </cols>
  <sheetData>
    <row r="1" spans="2:18" ht="24.95" customHeight="1" x14ac:dyDescent="0.55000000000000004">
      <c r="C1" s="24" t="s">
        <v>14</v>
      </c>
      <c r="I1" s="24"/>
      <c r="J1" s="25"/>
      <c r="Q1" s="26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2:18" ht="26.45" customHeight="1" x14ac:dyDescent="0.65">
      <c r="B5" s="474" t="s">
        <v>80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</row>
    <row r="6" spans="2:18" ht="26.45" customHeight="1" x14ac:dyDescent="0.65">
      <c r="B6" s="28" t="s">
        <v>95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2:18" ht="26.45" customHeight="1" x14ac:dyDescent="0.65">
      <c r="B7" s="475" t="s">
        <v>96</v>
      </c>
      <c r="C7" s="475"/>
      <c r="D7" s="475"/>
      <c r="E7" s="475"/>
      <c r="F7" s="475"/>
      <c r="G7" s="29"/>
      <c r="H7" s="29"/>
      <c r="I7" s="30"/>
      <c r="J7" s="476" t="s">
        <v>36</v>
      </c>
      <c r="K7" s="476"/>
      <c r="L7" s="429" t="s">
        <v>35</v>
      </c>
      <c r="M7" s="429"/>
      <c r="N7" s="429"/>
      <c r="O7" s="429"/>
      <c r="P7" s="31"/>
      <c r="Q7" s="31"/>
      <c r="R7" s="29"/>
    </row>
    <row r="8" spans="2:18" ht="26.45" customHeight="1" x14ac:dyDescent="0.65">
      <c r="B8" s="31" t="s">
        <v>110</v>
      </c>
      <c r="C8" s="31"/>
      <c r="D8" s="31"/>
      <c r="E8" s="31"/>
      <c r="F8" s="31"/>
      <c r="G8" s="31"/>
      <c r="H8" s="31"/>
      <c r="I8" s="32"/>
      <c r="J8" s="31"/>
      <c r="K8" s="31"/>
      <c r="L8" s="31"/>
      <c r="M8" s="31"/>
      <c r="N8" s="31"/>
      <c r="O8" s="31"/>
      <c r="P8" s="29"/>
      <c r="Q8" s="29"/>
      <c r="R8" s="29"/>
    </row>
    <row r="9" spans="2:18" ht="26.45" customHeight="1" x14ac:dyDescent="0.65">
      <c r="B9" s="31" t="s">
        <v>46</v>
      </c>
      <c r="C9" s="31"/>
      <c r="D9" s="31"/>
      <c r="E9" s="31"/>
      <c r="F9" s="31"/>
      <c r="G9" s="31"/>
      <c r="H9" s="31"/>
      <c r="I9" s="32"/>
      <c r="J9" s="31"/>
      <c r="K9" s="31"/>
      <c r="L9" s="31"/>
      <c r="M9" s="31"/>
      <c r="N9" s="31"/>
      <c r="O9" s="31"/>
      <c r="P9" s="29"/>
      <c r="Q9" s="29"/>
      <c r="R9" s="29"/>
    </row>
    <row r="10" spans="2:18" ht="26.45" customHeight="1" x14ac:dyDescent="0.65">
      <c r="B10" s="429" t="s">
        <v>50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</row>
    <row r="11" spans="2:18" ht="26.45" customHeight="1" x14ac:dyDescent="0.65">
      <c r="B11" s="31" t="s">
        <v>48</v>
      </c>
      <c r="C11" s="31"/>
      <c r="D11" s="31"/>
      <c r="E11" s="31"/>
      <c r="F11" s="31"/>
      <c r="G11" s="31"/>
      <c r="H11" s="31"/>
      <c r="I11" s="32"/>
      <c r="J11" s="31"/>
      <c r="K11" s="31"/>
      <c r="L11" s="31"/>
      <c r="M11" s="31"/>
      <c r="N11" s="31"/>
      <c r="O11" s="29"/>
      <c r="P11" s="29"/>
      <c r="Q11" s="29"/>
      <c r="R11" s="29"/>
    </row>
    <row r="12" spans="2:18" ht="26.45" customHeight="1" x14ac:dyDescent="0.65">
      <c r="B12" s="429" t="s">
        <v>47</v>
      </c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</row>
    <row r="13" spans="2:18" ht="26.45" customHeight="1" x14ac:dyDescent="0.65">
      <c r="B13" s="429" t="s">
        <v>62</v>
      </c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</row>
    <row r="14" spans="2:18" ht="26.45" customHeight="1" thickBot="1" x14ac:dyDescent="0.7">
      <c r="B14" s="33" t="s">
        <v>15</v>
      </c>
      <c r="C14" s="34"/>
      <c r="D14" s="34"/>
      <c r="E14" s="34"/>
      <c r="F14" s="34"/>
      <c r="G14" s="34"/>
      <c r="H14" s="34"/>
      <c r="I14" s="35"/>
      <c r="J14" s="34"/>
      <c r="K14" s="34"/>
      <c r="L14" s="34"/>
      <c r="M14" s="34"/>
      <c r="N14" s="34"/>
      <c r="O14" s="34"/>
      <c r="P14" s="34"/>
      <c r="Q14" s="34"/>
      <c r="R14" s="36"/>
    </row>
    <row r="15" spans="2:18" ht="26.45" customHeight="1" thickBot="1" x14ac:dyDescent="0.7">
      <c r="B15" s="461" t="s">
        <v>16</v>
      </c>
      <c r="C15" s="462"/>
      <c r="D15" s="465" t="s">
        <v>41</v>
      </c>
      <c r="E15" s="466"/>
      <c r="F15" s="466"/>
      <c r="G15" s="466"/>
      <c r="H15" s="466"/>
      <c r="I15" s="466"/>
      <c r="J15" s="466"/>
      <c r="K15" s="467"/>
      <c r="L15" s="37" t="s">
        <v>42</v>
      </c>
      <c r="M15" s="37"/>
      <c r="N15" s="37"/>
      <c r="O15" s="38"/>
      <c r="P15" s="450" t="s">
        <v>43</v>
      </c>
      <c r="Q15" s="451"/>
      <c r="R15" s="452"/>
    </row>
    <row r="16" spans="2:18" ht="26.45" customHeight="1" thickBot="1" x14ac:dyDescent="0.7">
      <c r="B16" s="463"/>
      <c r="C16" s="464"/>
      <c r="D16" s="39">
        <v>4</v>
      </c>
      <c r="E16" s="40">
        <v>3.5</v>
      </c>
      <c r="F16" s="40">
        <v>3</v>
      </c>
      <c r="G16" s="40">
        <v>2.5</v>
      </c>
      <c r="H16" s="40">
        <v>2</v>
      </c>
      <c r="I16" s="40">
        <v>1.5</v>
      </c>
      <c r="J16" s="41">
        <v>1</v>
      </c>
      <c r="K16" s="42">
        <v>0</v>
      </c>
      <c r="L16" s="43" t="s">
        <v>17</v>
      </c>
      <c r="M16" s="40" t="s">
        <v>18</v>
      </c>
      <c r="N16" s="40" t="s">
        <v>19</v>
      </c>
      <c r="O16" s="42" t="s">
        <v>20</v>
      </c>
      <c r="P16" s="468"/>
      <c r="Q16" s="468"/>
      <c r="R16" s="469"/>
    </row>
    <row r="17" spans="2:18" ht="26.45" customHeight="1" x14ac:dyDescent="0.65">
      <c r="B17" s="470">
        <f>SUM(D17:O17)</f>
        <v>21</v>
      </c>
      <c r="C17" s="471"/>
      <c r="D17" s="44">
        <f>'รวมคะแนน3-2'!W50</f>
        <v>2</v>
      </c>
      <c r="E17" s="45">
        <f>'รวมคะแนน3-2'!W49</f>
        <v>1</v>
      </c>
      <c r="F17" s="45">
        <f>'รวมคะแนน3-2'!W48</f>
        <v>2</v>
      </c>
      <c r="G17" s="45">
        <f>'รวมคะแนน3-2'!W47</f>
        <v>1</v>
      </c>
      <c r="H17" s="45">
        <f>'รวมคะแนน3-2'!W46</f>
        <v>2</v>
      </c>
      <c r="I17" s="45">
        <f>'รวมคะแนน3-2'!W45</f>
        <v>2</v>
      </c>
      <c r="J17" s="46">
        <f>'รวมคะแนน3-2'!W44</f>
        <v>2</v>
      </c>
      <c r="K17" s="47">
        <f>'รวมคะแนน3-2'!W43</f>
        <v>9</v>
      </c>
      <c r="L17" s="48">
        <f>'รวมคะแนน3-2'!W51</f>
        <v>0</v>
      </c>
      <c r="M17" s="45">
        <f>'รวมคะแนน3-2'!W52</f>
        <v>0</v>
      </c>
      <c r="N17" s="45">
        <f>'รวมคะแนน3-2'!W53</f>
        <v>0</v>
      </c>
      <c r="O17" s="47">
        <f>'รวมคะแนน3-2'!W54</f>
        <v>0</v>
      </c>
      <c r="P17" s="468"/>
      <c r="Q17" s="468"/>
      <c r="R17" s="469"/>
    </row>
    <row r="18" spans="2:18" ht="26.45" customHeight="1" thickBot="1" x14ac:dyDescent="0.7">
      <c r="B18" s="472" t="s">
        <v>58</v>
      </c>
      <c r="C18" s="473"/>
      <c r="D18" s="49">
        <f>'รวมคะแนน3-2'!W50</f>
        <v>2</v>
      </c>
      <c r="E18" s="50">
        <f t="shared" ref="E18:O18" si="0">(100/$B17)*E17</f>
        <v>4.7619047619047619</v>
      </c>
      <c r="F18" s="50">
        <f t="shared" si="0"/>
        <v>9.5238095238095237</v>
      </c>
      <c r="G18" s="50">
        <f t="shared" si="0"/>
        <v>4.7619047619047619</v>
      </c>
      <c r="H18" s="50">
        <f t="shared" si="0"/>
        <v>9.5238095238095237</v>
      </c>
      <c r="I18" s="50">
        <f t="shared" si="0"/>
        <v>9.5238095238095237</v>
      </c>
      <c r="J18" s="50">
        <f t="shared" si="0"/>
        <v>9.5238095238095237</v>
      </c>
      <c r="K18" s="51">
        <f t="shared" si="0"/>
        <v>42.857142857142854</v>
      </c>
      <c r="L18" s="52">
        <f t="shared" si="0"/>
        <v>0</v>
      </c>
      <c r="M18" s="50">
        <f t="shared" si="0"/>
        <v>0</v>
      </c>
      <c r="N18" s="50">
        <f t="shared" si="0"/>
        <v>0</v>
      </c>
      <c r="O18" s="51">
        <f t="shared" si="0"/>
        <v>0</v>
      </c>
      <c r="P18" s="468"/>
      <c r="Q18" s="468"/>
      <c r="R18" s="469"/>
    </row>
    <row r="19" spans="2:18" ht="26.45" customHeight="1" thickBot="1" x14ac:dyDescent="0.7">
      <c r="B19" s="447" t="s">
        <v>21</v>
      </c>
      <c r="C19" s="448"/>
      <c r="D19" s="448"/>
      <c r="E19" s="448"/>
      <c r="F19" s="448"/>
      <c r="G19" s="449"/>
      <c r="H19" s="447" t="s">
        <v>25</v>
      </c>
      <c r="I19" s="448"/>
      <c r="J19" s="448"/>
      <c r="K19" s="448"/>
      <c r="L19" s="448"/>
      <c r="M19" s="448"/>
      <c r="N19" s="448"/>
      <c r="O19" s="449"/>
      <c r="P19" s="450" t="s">
        <v>43</v>
      </c>
      <c r="Q19" s="451"/>
      <c r="R19" s="452"/>
    </row>
    <row r="20" spans="2:18" ht="26.45" customHeight="1" x14ac:dyDescent="0.5">
      <c r="B20" s="53" t="s">
        <v>61</v>
      </c>
      <c r="C20" s="54" t="s">
        <v>22</v>
      </c>
      <c r="D20" s="453" t="s">
        <v>23</v>
      </c>
      <c r="E20" s="454"/>
      <c r="F20" s="453" t="s">
        <v>24</v>
      </c>
      <c r="G20" s="455"/>
      <c r="H20" s="456" t="s">
        <v>61</v>
      </c>
      <c r="I20" s="454"/>
      <c r="J20" s="453" t="s">
        <v>22</v>
      </c>
      <c r="K20" s="454"/>
      <c r="L20" s="453" t="s">
        <v>23</v>
      </c>
      <c r="M20" s="454"/>
      <c r="N20" s="453" t="s">
        <v>24</v>
      </c>
      <c r="O20" s="455"/>
      <c r="P20" s="457"/>
      <c r="Q20" s="457"/>
      <c r="R20" s="458"/>
    </row>
    <row r="21" spans="2:18" ht="26.45" customHeight="1" thickBot="1" x14ac:dyDescent="0.7">
      <c r="B21" s="55">
        <f>'คุณลักษณะ3-2'!L54</f>
        <v>4</v>
      </c>
      <c r="C21" s="56">
        <f>'คุณลักษณะ3-2'!L53</f>
        <v>8</v>
      </c>
      <c r="D21" s="439">
        <f>'คุณลักษณะ3-2'!L52</f>
        <v>5</v>
      </c>
      <c r="E21" s="440"/>
      <c r="F21" s="439">
        <f>'คุณลักษณะ3-2'!L51</f>
        <v>4</v>
      </c>
      <c r="G21" s="441"/>
      <c r="H21" s="442">
        <f>'คุณลักษณะ3-2'!S54</f>
        <v>2</v>
      </c>
      <c r="I21" s="443"/>
      <c r="J21" s="444">
        <f>'คุณลักษณะ3-2'!S53</f>
        <v>3</v>
      </c>
      <c r="K21" s="443"/>
      <c r="L21" s="444">
        <f>'คุณลักษณะ3-2'!S52</f>
        <v>2</v>
      </c>
      <c r="M21" s="443"/>
      <c r="N21" s="444">
        <f>'คุณลักษณะ3-2'!S51</f>
        <v>14</v>
      </c>
      <c r="O21" s="445"/>
      <c r="P21" s="459"/>
      <c r="Q21" s="459"/>
      <c r="R21" s="460"/>
    </row>
    <row r="22" spans="2:18" ht="27.95" customHeight="1" x14ac:dyDescent="0.65">
      <c r="B22" s="57" t="s">
        <v>44</v>
      </c>
      <c r="C22" s="58"/>
      <c r="D22" s="58"/>
      <c r="E22" s="58"/>
      <c r="F22" s="58"/>
      <c r="G22" s="58"/>
      <c r="H22" s="58"/>
      <c r="I22" s="59"/>
      <c r="J22" s="58"/>
      <c r="K22" s="58"/>
      <c r="L22" s="58"/>
      <c r="M22" s="58"/>
      <c r="N22" s="58"/>
      <c r="O22" s="58"/>
      <c r="P22" s="58"/>
      <c r="Q22" s="58"/>
      <c r="R22" s="60"/>
    </row>
    <row r="23" spans="2:18" ht="26.45" customHeight="1" x14ac:dyDescent="0.65">
      <c r="B23" s="61"/>
      <c r="C23" s="29"/>
      <c r="D23" s="429" t="s">
        <v>81</v>
      </c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31"/>
      <c r="R23" s="62"/>
    </row>
    <row r="24" spans="2:18" ht="26.45" customHeight="1" x14ac:dyDescent="0.65">
      <c r="B24" s="61"/>
      <c r="C24" s="29"/>
      <c r="D24" s="429" t="s">
        <v>82</v>
      </c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62"/>
    </row>
    <row r="25" spans="2:18" ht="26.45" customHeight="1" x14ac:dyDescent="0.65">
      <c r="B25" s="61"/>
      <c r="C25" s="29"/>
      <c r="D25" s="429" t="s">
        <v>83</v>
      </c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62"/>
    </row>
    <row r="26" spans="2:18" ht="26.45" customHeight="1" x14ac:dyDescent="0.65">
      <c r="B26" s="61"/>
      <c r="C26" s="29"/>
      <c r="D26" s="429" t="s">
        <v>84</v>
      </c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30"/>
    </row>
    <row r="27" spans="2:18" ht="26.45" customHeight="1" x14ac:dyDescent="0.65">
      <c r="B27" s="63" t="s">
        <v>45</v>
      </c>
      <c r="C27" s="64"/>
      <c r="D27" s="64"/>
      <c r="E27" s="31"/>
      <c r="F27" s="31"/>
      <c r="G27" s="31"/>
      <c r="H27" s="31"/>
      <c r="I27" s="32"/>
      <c r="J27" s="31"/>
      <c r="K27" s="31"/>
      <c r="L27" s="31"/>
      <c r="M27" s="31"/>
      <c r="N27" s="31"/>
      <c r="O27" s="31"/>
      <c r="P27" s="31"/>
      <c r="Q27" s="31"/>
      <c r="R27" s="62"/>
    </row>
    <row r="28" spans="2:18" ht="30" customHeight="1" thickBot="1" x14ac:dyDescent="0.7">
      <c r="B28" s="65"/>
      <c r="C28" s="36"/>
      <c r="D28" s="431" t="s">
        <v>85</v>
      </c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46"/>
    </row>
    <row r="29" spans="2:18" ht="30" customHeight="1" x14ac:dyDescent="0.65">
      <c r="B29" s="436" t="s">
        <v>86</v>
      </c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8"/>
    </row>
    <row r="30" spans="2:18" ht="9.9499999999999993" customHeight="1" x14ac:dyDescent="0.65">
      <c r="B30" s="61"/>
      <c r="C30" s="29"/>
      <c r="D30" s="29"/>
      <c r="E30" s="29"/>
      <c r="F30" s="29"/>
      <c r="G30" s="29"/>
      <c r="H30" s="29"/>
      <c r="I30" s="30"/>
      <c r="J30" s="29"/>
      <c r="K30" s="29"/>
      <c r="L30" s="29"/>
      <c r="M30" s="31"/>
      <c r="N30" s="31"/>
      <c r="O30" s="31"/>
      <c r="P30" s="31"/>
      <c r="Q30" s="31"/>
      <c r="R30" s="62"/>
    </row>
    <row r="31" spans="2:18" ht="30" customHeight="1" x14ac:dyDescent="0.65">
      <c r="B31" s="61"/>
      <c r="C31" s="29"/>
      <c r="D31" s="429" t="s">
        <v>87</v>
      </c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30"/>
    </row>
    <row r="32" spans="2:18" ht="30" customHeight="1" x14ac:dyDescent="0.65">
      <c r="B32" s="66"/>
      <c r="C32" s="29"/>
      <c r="D32" s="29"/>
      <c r="E32" s="67" t="s">
        <v>49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31"/>
      <c r="R32" s="62"/>
    </row>
    <row r="33" spans="1:19" ht="30" customHeight="1" thickBot="1" x14ac:dyDescent="0.55000000000000004">
      <c r="B33" s="68"/>
      <c r="C33" s="36"/>
      <c r="D33" s="431" t="s">
        <v>88</v>
      </c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69"/>
    </row>
    <row r="34" spans="1:19" ht="24.95" customHeight="1" x14ac:dyDescent="0.5"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</row>
    <row r="35" spans="1:19" ht="24.95" customHeight="1" x14ac:dyDescent="0.7"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70"/>
    </row>
    <row r="36" spans="1:19" ht="24.95" customHeight="1" x14ac:dyDescent="0.7"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71"/>
    </row>
    <row r="37" spans="1:19" ht="17.100000000000001" customHeight="1" x14ac:dyDescent="0.7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1:19" ht="17.100000000000001" customHeight="1" x14ac:dyDescent="0.7">
      <c r="A38" s="72"/>
      <c r="B38" s="73"/>
      <c r="C38" s="73"/>
      <c r="D38" s="73"/>
      <c r="E38" s="73"/>
      <c r="F38" s="73"/>
      <c r="G38" s="73"/>
      <c r="H38" s="73"/>
      <c r="I38" s="74"/>
      <c r="J38" s="73"/>
      <c r="K38" s="73"/>
      <c r="L38" s="73"/>
      <c r="M38" s="73"/>
      <c r="N38" s="73"/>
      <c r="O38" s="73"/>
      <c r="P38" s="73"/>
      <c r="Q38" s="73"/>
      <c r="R38" s="73"/>
      <c r="S38" s="72"/>
    </row>
    <row r="39" spans="1:19" ht="17.100000000000001" customHeight="1" x14ac:dyDescent="0.7">
      <c r="A39" s="72"/>
      <c r="B39" s="73"/>
      <c r="C39" s="73"/>
      <c r="D39" s="73"/>
      <c r="E39" s="73"/>
      <c r="F39" s="73"/>
      <c r="G39" s="73"/>
      <c r="H39" s="73"/>
      <c r="I39" s="74"/>
      <c r="J39" s="73"/>
      <c r="K39" s="73"/>
      <c r="L39" s="73"/>
      <c r="M39" s="73"/>
      <c r="N39" s="73"/>
      <c r="O39" s="73"/>
      <c r="P39" s="73"/>
      <c r="Q39" s="73"/>
      <c r="R39" s="73"/>
      <c r="S39" s="72"/>
    </row>
    <row r="40" spans="1:19" ht="17.100000000000001" customHeight="1" x14ac:dyDescent="0.7">
      <c r="A40" s="72"/>
      <c r="B40" s="73"/>
      <c r="C40" s="73"/>
      <c r="D40" s="73"/>
      <c r="E40" s="73"/>
      <c r="F40" s="73"/>
      <c r="G40" s="73"/>
      <c r="H40" s="73"/>
      <c r="I40" s="74"/>
      <c r="J40" s="73"/>
      <c r="K40" s="73"/>
      <c r="L40" s="73"/>
      <c r="M40" s="73"/>
      <c r="N40" s="73"/>
      <c r="O40" s="73"/>
      <c r="P40" s="73"/>
      <c r="Q40" s="73"/>
      <c r="R40" s="73"/>
      <c r="S40" s="72"/>
    </row>
    <row r="41" spans="1:19" ht="17.100000000000001" customHeight="1" x14ac:dyDescent="0.7">
      <c r="A41" s="72"/>
      <c r="B41" s="73"/>
      <c r="C41" s="73"/>
      <c r="D41" s="73"/>
      <c r="E41" s="73"/>
      <c r="F41" s="73"/>
      <c r="G41" s="73"/>
      <c r="H41" s="73"/>
      <c r="I41" s="74"/>
      <c r="J41" s="73"/>
      <c r="K41" s="73"/>
      <c r="L41" s="73"/>
      <c r="M41" s="73"/>
      <c r="N41" s="73"/>
      <c r="O41" s="73"/>
      <c r="P41" s="73"/>
      <c r="Q41" s="73"/>
      <c r="R41" s="73"/>
      <c r="S41" s="72"/>
    </row>
    <row r="42" spans="1:19" ht="17.100000000000001" customHeight="1" x14ac:dyDescent="0.7">
      <c r="A42" s="72"/>
      <c r="B42" s="73"/>
      <c r="C42" s="73"/>
      <c r="D42" s="73"/>
      <c r="E42" s="73"/>
      <c r="F42" s="73"/>
      <c r="G42" s="73"/>
      <c r="H42" s="73"/>
      <c r="I42" s="74"/>
      <c r="J42" s="73"/>
      <c r="K42" s="73"/>
      <c r="L42" s="73"/>
      <c r="M42" s="73"/>
      <c r="N42" s="73"/>
      <c r="O42" s="73"/>
      <c r="P42" s="73"/>
      <c r="Q42" s="73"/>
      <c r="R42" s="73"/>
      <c r="S42" s="72"/>
    </row>
    <row r="43" spans="1:19" ht="17.100000000000001" customHeight="1" x14ac:dyDescent="0.7">
      <c r="A43" s="72"/>
      <c r="B43" s="73"/>
      <c r="C43" s="73"/>
      <c r="D43" s="73"/>
      <c r="E43" s="73"/>
      <c r="F43" s="73"/>
      <c r="G43" s="73"/>
      <c r="H43" s="73"/>
      <c r="I43" s="74"/>
      <c r="J43" s="73"/>
      <c r="K43" s="73"/>
      <c r="L43" s="73"/>
      <c r="M43" s="73"/>
      <c r="N43" s="73"/>
      <c r="O43" s="73"/>
      <c r="P43" s="73"/>
      <c r="Q43" s="73"/>
      <c r="R43" s="73"/>
      <c r="S43" s="72"/>
    </row>
    <row r="44" spans="1:19" s="72" customFormat="1" ht="17.100000000000001" customHeight="1" x14ac:dyDescent="0.7">
      <c r="B44" s="73"/>
      <c r="C44" s="73"/>
      <c r="D44" s="73"/>
      <c r="E44" s="73"/>
      <c r="F44" s="73"/>
      <c r="G44" s="73"/>
      <c r="H44" s="73"/>
      <c r="I44" s="74"/>
      <c r="J44" s="73"/>
      <c r="K44" s="73"/>
      <c r="L44" s="73"/>
      <c r="M44" s="73"/>
      <c r="N44" s="73"/>
      <c r="O44" s="73"/>
      <c r="P44" s="73"/>
      <c r="Q44" s="73"/>
      <c r="R44" s="73"/>
    </row>
    <row r="45" spans="1:19" s="72" customFormat="1" ht="17.100000000000001" customHeight="1" x14ac:dyDescent="0.7">
      <c r="B45" s="73"/>
      <c r="C45" s="73"/>
      <c r="D45" s="73"/>
      <c r="E45" s="73"/>
      <c r="F45" s="73"/>
      <c r="G45" s="73"/>
      <c r="H45" s="73"/>
      <c r="I45" s="74"/>
      <c r="J45" s="73"/>
      <c r="K45" s="73"/>
      <c r="L45" s="73"/>
      <c r="M45" s="73"/>
      <c r="N45" s="73"/>
      <c r="O45" s="73"/>
      <c r="P45" s="73"/>
      <c r="Q45" s="73"/>
      <c r="R45" s="73"/>
    </row>
    <row r="46" spans="1:19" s="72" customFormat="1" ht="17.100000000000001" customHeight="1" x14ac:dyDescent="0.7">
      <c r="B46" s="73"/>
      <c r="C46" s="73"/>
      <c r="D46" s="73"/>
      <c r="E46" s="73"/>
      <c r="F46" s="73"/>
      <c r="G46" s="73"/>
      <c r="H46" s="73"/>
      <c r="I46" s="74"/>
      <c r="J46" s="73"/>
      <c r="K46" s="73"/>
      <c r="L46" s="73"/>
      <c r="M46" s="73"/>
      <c r="N46" s="73"/>
      <c r="O46" s="73"/>
      <c r="P46" s="73"/>
      <c r="Q46" s="73"/>
      <c r="R46" s="73"/>
      <c r="S46" s="24"/>
    </row>
    <row r="47" spans="1:19" s="72" customFormat="1" ht="17.100000000000001" customHeight="1" x14ac:dyDescent="0.7">
      <c r="A47" s="24"/>
      <c r="B47" s="29"/>
      <c r="C47" s="29"/>
      <c r="D47" s="29"/>
      <c r="E47" s="29"/>
      <c r="F47" s="29"/>
      <c r="G47" s="29"/>
      <c r="H47" s="29"/>
      <c r="I47" s="30"/>
      <c r="J47" s="29"/>
      <c r="K47" s="29"/>
      <c r="L47" s="29"/>
      <c r="M47" s="29"/>
      <c r="N47" s="29"/>
      <c r="O47" s="29"/>
      <c r="P47" s="29"/>
      <c r="Q47" s="29"/>
      <c r="R47" s="29"/>
      <c r="S47" s="24"/>
    </row>
    <row r="48" spans="1:19" s="72" customFormat="1" ht="17.100000000000001" customHeight="1" x14ac:dyDescent="0.7">
      <c r="A48" s="24"/>
      <c r="B48" s="29"/>
      <c r="C48" s="29"/>
      <c r="D48" s="29"/>
      <c r="E48" s="29"/>
      <c r="F48" s="29"/>
      <c r="G48" s="29"/>
      <c r="H48" s="29"/>
      <c r="I48" s="30"/>
      <c r="J48" s="29"/>
      <c r="K48" s="29"/>
      <c r="L48" s="29"/>
      <c r="M48" s="29"/>
      <c r="N48" s="29"/>
      <c r="O48" s="29"/>
      <c r="P48" s="29"/>
      <c r="Q48" s="29"/>
      <c r="R48" s="29"/>
      <c r="S48" s="24"/>
    </row>
    <row r="49" spans="1:19" s="72" customFormat="1" ht="17.100000000000001" customHeight="1" x14ac:dyDescent="0.7">
      <c r="A49" s="24"/>
      <c r="B49" s="29"/>
      <c r="C49" s="29"/>
      <c r="D49" s="29"/>
      <c r="E49" s="29"/>
      <c r="F49" s="29"/>
      <c r="G49" s="29"/>
      <c r="H49" s="29"/>
      <c r="I49" s="30"/>
      <c r="J49" s="29"/>
      <c r="K49" s="29"/>
      <c r="L49" s="29"/>
      <c r="M49" s="29"/>
      <c r="N49" s="29"/>
      <c r="O49" s="29"/>
      <c r="P49" s="29"/>
      <c r="Q49" s="29"/>
      <c r="R49" s="29"/>
      <c r="S49" s="24"/>
    </row>
    <row r="50" spans="1:19" s="72" customFormat="1" ht="17.100000000000001" customHeight="1" x14ac:dyDescent="0.7">
      <c r="A50" s="24"/>
      <c r="B50" s="29"/>
      <c r="C50" s="29"/>
      <c r="D50" s="29"/>
      <c r="E50" s="29"/>
      <c r="F50" s="29"/>
      <c r="G50" s="29"/>
      <c r="H50" s="29"/>
      <c r="I50" s="30"/>
      <c r="J50" s="29"/>
      <c r="K50" s="29"/>
      <c r="L50" s="29"/>
      <c r="M50" s="29"/>
      <c r="N50" s="29"/>
      <c r="O50" s="29"/>
      <c r="P50" s="29"/>
      <c r="Q50" s="29"/>
      <c r="R50" s="29"/>
      <c r="S50" s="24"/>
    </row>
    <row r="51" spans="1:19" s="72" customFormat="1" ht="17.100000000000001" customHeight="1" x14ac:dyDescent="0.7">
      <c r="A51" s="24"/>
      <c r="B51" s="29"/>
      <c r="C51" s="29"/>
      <c r="D51" s="29"/>
      <c r="E51" s="29"/>
      <c r="F51" s="29"/>
      <c r="G51" s="29"/>
      <c r="H51" s="29"/>
      <c r="I51" s="30"/>
      <c r="J51" s="29"/>
      <c r="K51" s="29"/>
      <c r="L51" s="29"/>
      <c r="M51" s="29"/>
      <c r="N51" s="29"/>
      <c r="O51" s="29"/>
      <c r="P51" s="29"/>
      <c r="Q51" s="29"/>
      <c r="R51" s="29"/>
      <c r="S51" s="24"/>
    </row>
    <row r="52" spans="1:19" s="72" customFormat="1" ht="17.100000000000001" customHeight="1" x14ac:dyDescent="0.7">
      <c r="A52" s="24"/>
      <c r="B52" s="29"/>
      <c r="C52" s="29"/>
      <c r="D52" s="29"/>
      <c r="E52" s="29"/>
      <c r="F52" s="29"/>
      <c r="G52" s="29"/>
      <c r="H52" s="29"/>
      <c r="I52" s="30"/>
      <c r="J52" s="29"/>
      <c r="K52" s="29"/>
      <c r="L52" s="29"/>
      <c r="M52" s="29"/>
      <c r="N52" s="29"/>
      <c r="O52" s="29"/>
      <c r="P52" s="29"/>
      <c r="Q52" s="29"/>
      <c r="R52" s="29"/>
      <c r="S52" s="24"/>
    </row>
    <row r="53" spans="1:19" s="72" customFormat="1" ht="17.100000000000001" customHeight="1" x14ac:dyDescent="0.7">
      <c r="A53" s="24"/>
      <c r="B53" s="29"/>
      <c r="C53" s="29"/>
      <c r="D53" s="29"/>
      <c r="E53" s="29"/>
      <c r="F53" s="29"/>
      <c r="G53" s="29"/>
      <c r="H53" s="29"/>
      <c r="I53" s="30"/>
      <c r="J53" s="29"/>
      <c r="K53" s="29"/>
      <c r="L53" s="29"/>
      <c r="M53" s="29"/>
      <c r="N53" s="29"/>
      <c r="O53" s="29"/>
      <c r="P53" s="29"/>
      <c r="Q53" s="29"/>
      <c r="R53" s="29"/>
      <c r="S53" s="24"/>
    </row>
    <row r="54" spans="1:19" s="72" customFormat="1" ht="17.100000000000001" customHeight="1" x14ac:dyDescent="0.7">
      <c r="A54" s="24"/>
      <c r="B54" s="29"/>
      <c r="C54" s="29"/>
      <c r="D54" s="29"/>
      <c r="E54" s="29"/>
      <c r="F54" s="29"/>
      <c r="G54" s="29"/>
      <c r="H54" s="29"/>
      <c r="I54" s="30"/>
      <c r="J54" s="29"/>
      <c r="K54" s="29"/>
      <c r="L54" s="29"/>
      <c r="M54" s="29"/>
      <c r="N54" s="29"/>
      <c r="O54" s="29"/>
      <c r="P54" s="29"/>
      <c r="Q54" s="29"/>
      <c r="R54" s="29"/>
      <c r="S54" s="24"/>
    </row>
    <row r="55" spans="1:19" ht="17.100000000000001" customHeight="1" x14ac:dyDescent="0.5">
      <c r="B55" s="29"/>
      <c r="C55" s="29"/>
      <c r="D55" s="29"/>
      <c r="E55" s="29"/>
      <c r="F55" s="29"/>
      <c r="G55" s="29"/>
      <c r="H55" s="29"/>
      <c r="I55" s="30"/>
      <c r="J55" s="29"/>
      <c r="K55" s="29"/>
      <c r="L55" s="29"/>
      <c r="M55" s="29"/>
      <c r="N55" s="29"/>
      <c r="O55" s="29"/>
      <c r="P55" s="29"/>
      <c r="Q55" s="29"/>
      <c r="R55" s="29"/>
    </row>
    <row r="56" spans="1:19" ht="17.100000000000001" customHeight="1" x14ac:dyDescent="0.5">
      <c r="B56" s="29"/>
      <c r="C56" s="29"/>
      <c r="D56" s="29"/>
      <c r="E56" s="29"/>
      <c r="F56" s="29"/>
      <c r="G56" s="29"/>
      <c r="H56" s="29"/>
      <c r="I56" s="30"/>
      <c r="J56" s="29"/>
      <c r="K56" s="29"/>
      <c r="L56" s="29"/>
      <c r="M56" s="29"/>
      <c r="N56" s="29"/>
      <c r="O56" s="29"/>
      <c r="P56" s="29"/>
      <c r="Q56" s="29"/>
      <c r="R56" s="29"/>
    </row>
    <row r="57" spans="1:19" ht="17.100000000000001" customHeight="1" x14ac:dyDescent="0.5">
      <c r="B57" s="29"/>
      <c r="C57" s="29"/>
      <c r="D57" s="29"/>
      <c r="E57" s="29"/>
      <c r="F57" s="29"/>
      <c r="G57" s="29"/>
      <c r="H57" s="29"/>
      <c r="I57" s="30"/>
      <c r="J57" s="29"/>
      <c r="K57" s="29"/>
      <c r="L57" s="29"/>
      <c r="M57" s="29"/>
      <c r="N57" s="29"/>
      <c r="O57" s="29"/>
      <c r="P57" s="29"/>
      <c r="Q57" s="29"/>
      <c r="R57" s="29"/>
    </row>
    <row r="58" spans="1:19" ht="17.100000000000001" customHeight="1" x14ac:dyDescent="0.5">
      <c r="B58" s="29"/>
      <c r="C58" s="29"/>
      <c r="D58" s="29"/>
      <c r="E58" s="29"/>
      <c r="F58" s="29"/>
      <c r="G58" s="29"/>
      <c r="H58" s="29"/>
      <c r="I58" s="30"/>
      <c r="J58" s="29"/>
      <c r="K58" s="29"/>
      <c r="L58" s="29"/>
      <c r="M58" s="29"/>
      <c r="N58" s="29"/>
      <c r="O58" s="29"/>
      <c r="P58" s="29"/>
      <c r="Q58" s="29"/>
      <c r="R58" s="29"/>
    </row>
    <row r="59" spans="1:19" ht="17.100000000000001" customHeight="1" x14ac:dyDescent="0.5">
      <c r="B59" s="29"/>
      <c r="C59" s="29"/>
      <c r="D59" s="29"/>
      <c r="E59" s="29"/>
      <c r="F59" s="29"/>
      <c r="G59" s="29"/>
      <c r="H59" s="29"/>
      <c r="I59" s="30"/>
      <c r="J59" s="29"/>
      <c r="K59" s="29"/>
      <c r="L59" s="29"/>
      <c r="M59" s="29"/>
      <c r="N59" s="29"/>
      <c r="O59" s="29"/>
      <c r="P59" s="29"/>
      <c r="Q59" s="29"/>
      <c r="R59" s="29"/>
    </row>
    <row r="60" spans="1:19" ht="17.100000000000001" customHeight="1" x14ac:dyDescent="0.5">
      <c r="B60" s="29"/>
      <c r="C60" s="29"/>
      <c r="D60" s="29"/>
      <c r="E60" s="29"/>
      <c r="F60" s="29"/>
      <c r="G60" s="29"/>
      <c r="H60" s="29"/>
      <c r="I60" s="30"/>
      <c r="J60" s="29"/>
      <c r="K60" s="29"/>
      <c r="L60" s="29"/>
      <c r="M60" s="29"/>
      <c r="N60" s="29"/>
      <c r="O60" s="29"/>
      <c r="P60" s="29"/>
      <c r="Q60" s="29"/>
      <c r="R60" s="29"/>
    </row>
    <row r="61" spans="1:19" ht="17.100000000000001" customHeight="1" x14ac:dyDescent="0.5">
      <c r="B61" s="29"/>
      <c r="C61" s="29"/>
      <c r="D61" s="29"/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29"/>
      <c r="P61" s="29"/>
      <c r="Q61" s="29"/>
      <c r="R61" s="29"/>
    </row>
    <row r="62" spans="1:19" ht="17.100000000000001" customHeight="1" x14ac:dyDescent="0.5">
      <c r="B62" s="29"/>
      <c r="C62" s="29"/>
      <c r="D62" s="29"/>
      <c r="E62" s="29"/>
      <c r="F62" s="29"/>
      <c r="G62" s="29"/>
      <c r="H62" s="29"/>
      <c r="I62" s="30"/>
      <c r="J62" s="29"/>
      <c r="K62" s="29"/>
      <c r="L62" s="29"/>
      <c r="M62" s="29"/>
      <c r="N62" s="29"/>
      <c r="O62" s="29"/>
      <c r="P62" s="29"/>
      <c r="Q62" s="29"/>
      <c r="R62" s="29"/>
    </row>
    <row r="63" spans="1:19" ht="17.100000000000001" customHeight="1" x14ac:dyDescent="0.5">
      <c r="B63" s="29"/>
      <c r="C63" s="29"/>
      <c r="D63" s="29"/>
      <c r="E63" s="29"/>
      <c r="F63" s="29"/>
      <c r="G63" s="29"/>
      <c r="H63" s="29"/>
      <c r="I63" s="30"/>
      <c r="J63" s="29"/>
      <c r="K63" s="29"/>
      <c r="L63" s="29"/>
      <c r="M63" s="29"/>
      <c r="N63" s="29"/>
      <c r="O63" s="29"/>
      <c r="P63" s="29"/>
      <c r="Q63" s="29"/>
      <c r="R63" s="29"/>
    </row>
    <row r="64" spans="1:19" ht="17.100000000000001" customHeight="1" x14ac:dyDescent="0.5">
      <c r="B64" s="29"/>
      <c r="C64" s="29"/>
      <c r="D64" s="29"/>
      <c r="E64" s="29"/>
      <c r="F64" s="29"/>
      <c r="G64" s="29"/>
      <c r="H64" s="29"/>
      <c r="I64" s="30"/>
      <c r="J64" s="29"/>
      <c r="K64" s="29"/>
      <c r="L64" s="29"/>
      <c r="M64" s="29"/>
      <c r="N64" s="29"/>
      <c r="O64" s="29"/>
      <c r="P64" s="29"/>
      <c r="Q64" s="29"/>
      <c r="R64" s="29"/>
    </row>
    <row r="65" spans="1:18" ht="17.100000000000001" customHeight="1" x14ac:dyDescent="0.5">
      <c r="B65" s="29"/>
      <c r="C65" s="29"/>
      <c r="D65" s="29"/>
      <c r="E65" s="29"/>
      <c r="F65" s="29"/>
      <c r="G65" s="29"/>
      <c r="H65" s="29"/>
      <c r="I65" s="30"/>
      <c r="J65" s="29"/>
      <c r="K65" s="29"/>
      <c r="L65" s="29"/>
      <c r="M65" s="29"/>
      <c r="N65" s="29"/>
      <c r="O65" s="29"/>
      <c r="P65" s="29"/>
      <c r="Q65" s="29"/>
      <c r="R65" s="29"/>
    </row>
    <row r="66" spans="1:18" ht="17.100000000000001" customHeight="1" x14ac:dyDescent="0.5">
      <c r="B66" s="29"/>
      <c r="C66" s="29"/>
      <c r="D66" s="29"/>
      <c r="E66" s="29"/>
      <c r="F66" s="29"/>
      <c r="G66" s="29"/>
      <c r="H66" s="29"/>
      <c r="I66" s="30"/>
      <c r="J66" s="29"/>
      <c r="K66" s="29"/>
      <c r="L66" s="29"/>
      <c r="M66" s="29"/>
      <c r="N66" s="29"/>
      <c r="O66" s="29"/>
      <c r="P66" s="29"/>
      <c r="Q66" s="29"/>
      <c r="R66" s="29"/>
    </row>
    <row r="67" spans="1:18" ht="17.100000000000001" customHeight="1" x14ac:dyDescent="0.5">
      <c r="B67" s="29"/>
      <c r="C67" s="29"/>
      <c r="D67" s="29"/>
      <c r="E67" s="29"/>
      <c r="F67" s="29"/>
      <c r="G67" s="29"/>
      <c r="H67" s="29"/>
      <c r="I67" s="30"/>
      <c r="J67" s="29"/>
      <c r="K67" s="29"/>
      <c r="L67" s="29"/>
      <c r="M67" s="29"/>
      <c r="N67" s="29"/>
      <c r="O67" s="29"/>
      <c r="P67" s="29"/>
      <c r="Q67" s="29"/>
      <c r="R67" s="29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5"/>
      <c r="B83" s="5"/>
      <c r="C83" s="5"/>
      <c r="D83" s="5"/>
      <c r="E83" s="5"/>
      <c r="F83" s="5"/>
      <c r="G83" s="5"/>
      <c r="H83" s="5"/>
      <c r="I83" s="435"/>
      <c r="J83" s="435"/>
      <c r="K83" s="435"/>
      <c r="L83" s="435"/>
      <c r="M83" s="435"/>
      <c r="N83" s="435"/>
      <c r="O83" s="435"/>
      <c r="P83" s="435"/>
      <c r="Q83" s="435"/>
      <c r="R83" s="435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6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6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6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6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22</vt:i4>
      </vt:variant>
    </vt:vector>
  </HeadingPairs>
  <TitlesOfParts>
    <vt:vector size="45" baseType="lpstr">
      <vt:lpstr>ปกห้อง3-1</vt:lpstr>
      <vt:lpstr>ผลการเรียนรู้ </vt:lpstr>
      <vt:lpstr>หน่วยการเรียนรู้</vt:lpstr>
      <vt:lpstr>เวลาเรียน3-1</vt:lpstr>
      <vt:lpstr>Sheet4</vt:lpstr>
      <vt:lpstr>รวมคะแนน3-1</vt:lpstr>
      <vt:lpstr>ใบประกาศผลการเรียน3-1</vt:lpstr>
      <vt:lpstr>คุณลักษณะ3-1</vt:lpstr>
      <vt:lpstr>ปกห้อง3-2</vt:lpstr>
      <vt:lpstr>เวลาเรียน3-2</vt:lpstr>
      <vt:lpstr>รวมคะแนน3-2</vt:lpstr>
      <vt:lpstr>ใบประกาศผลการเรียน3-2</vt:lpstr>
      <vt:lpstr>คุณลักษณะ3-2</vt:lpstr>
      <vt:lpstr>ปกห้อง3-3</vt:lpstr>
      <vt:lpstr>เวลาเรียน3-3</vt:lpstr>
      <vt:lpstr>รวมคะแนน3-3</vt:lpstr>
      <vt:lpstr>ใบประกาศผลการเรียน3-3</vt:lpstr>
      <vt:lpstr>คุณลักษณะ3-3</vt:lpstr>
      <vt:lpstr>ปกห้อง3-4</vt:lpstr>
      <vt:lpstr>เวลาเรียน3-4</vt:lpstr>
      <vt:lpstr>รวมคะแนน3-4</vt:lpstr>
      <vt:lpstr>ใบประกาศผลการเรียน3-4</vt:lpstr>
      <vt:lpstr>คุณลักษณะ3-4</vt:lpstr>
      <vt:lpstr>'คุณลักษณะ3-1'!Print_Area</vt:lpstr>
      <vt:lpstr>'คุณลักษณะ3-2'!Print_Area</vt:lpstr>
      <vt:lpstr>'คุณลักษณะ3-3'!Print_Area</vt:lpstr>
      <vt:lpstr>'คุณลักษณะ3-4'!Print_Area</vt:lpstr>
      <vt:lpstr>'ใบประกาศผลการเรียน3-1'!Print_Area</vt:lpstr>
      <vt:lpstr>'ใบประกาศผลการเรียน3-2'!Print_Area</vt:lpstr>
      <vt:lpstr>'ใบประกาศผลการเรียน3-3'!Print_Area</vt:lpstr>
      <vt:lpstr>'ใบประกาศผลการเรียน3-4'!Print_Area</vt:lpstr>
      <vt:lpstr>'ปกห้อง3-1'!Print_Area</vt:lpstr>
      <vt:lpstr>'ปกห้อง3-2'!Print_Area</vt:lpstr>
      <vt:lpstr>'ปกห้อง3-3'!Print_Area</vt:lpstr>
      <vt:lpstr>'ปกห้อง3-4'!Print_Area</vt:lpstr>
      <vt:lpstr>'ผลการเรียนรู้ '!Print_Area</vt:lpstr>
      <vt:lpstr>'รวมคะแนน3-1'!Print_Area</vt:lpstr>
      <vt:lpstr>'รวมคะแนน3-2'!Print_Area</vt:lpstr>
      <vt:lpstr>'รวมคะแนน3-3'!Print_Area</vt:lpstr>
      <vt:lpstr>'รวมคะแนน3-4'!Print_Area</vt:lpstr>
      <vt:lpstr>'เวลาเรียน3-1'!Print_Area</vt:lpstr>
      <vt:lpstr>'เวลาเรียน3-2'!Print_Area</vt:lpstr>
      <vt:lpstr>'เวลาเรียน3-3'!Print_Area</vt:lpstr>
      <vt:lpstr>'เวลาเรียน3-4'!Print_Area</vt:lpstr>
      <vt:lpstr>หน่วยการเรียนรู้!Print_Area</vt:lpstr>
    </vt:vector>
  </TitlesOfParts>
  <Company>PPK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Administrator</cp:lastModifiedBy>
  <cp:lastPrinted>2021-03-21T14:38:59Z</cp:lastPrinted>
  <dcterms:created xsi:type="dcterms:W3CDTF">2006-03-02T07:28:25Z</dcterms:created>
  <dcterms:modified xsi:type="dcterms:W3CDTF">2021-09-28T08:45:29Z</dcterms:modified>
</cp:coreProperties>
</file>